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15" activeTab="1"/>
  </bookViews>
  <sheets>
    <sheet name="LSUHSCS-S ANAL C-2B" sheetId="1" r:id="rId1"/>
    <sheet name="BalSheet" sheetId="2" r:id="rId2"/>
  </sheets>
  <definedNames>
    <definedName name="\A">#REF!</definedName>
    <definedName name="\B">#REF!</definedName>
    <definedName name="\P">#REF!</definedName>
    <definedName name="ATHL">#REF!</definedName>
    <definedName name="ATHLHEADER">#REF!</definedName>
    <definedName name="ATHLREL">#REF!</definedName>
    <definedName name="BALSHT">#REF!</definedName>
    <definedName name="_xlnm.Print_Area" localSheetId="0">'LSUHSCS-S ANAL C-2B'!$A$1:$R$46</definedName>
  </definedNames>
  <calcPr fullCalcOnLoad="1"/>
</workbook>
</file>

<file path=xl/sharedStrings.xml><?xml version="1.0" encoding="utf-8"?>
<sst xmlns="http://schemas.openxmlformats.org/spreadsheetml/2006/main" count="62" uniqueCount="57">
  <si>
    <t>Revenues</t>
  </si>
  <si>
    <t>Expenditures</t>
  </si>
  <si>
    <t>Related</t>
  </si>
  <si>
    <t>Salaries</t>
  </si>
  <si>
    <t>Wages</t>
  </si>
  <si>
    <t>Benefits</t>
  </si>
  <si>
    <t>Expenses</t>
  </si>
  <si>
    <t>Total</t>
  </si>
  <si>
    <t xml:space="preserve"> </t>
  </si>
  <si>
    <t>Cost of</t>
  </si>
  <si>
    <t>Sales &amp;</t>
  </si>
  <si>
    <t>over</t>
  </si>
  <si>
    <t>Services</t>
  </si>
  <si>
    <t>Assets:</t>
  </si>
  <si>
    <t>Liabilities:</t>
  </si>
  <si>
    <t>ANALYSIS OF CHANGES IN FUND BALANCES</t>
  </si>
  <si>
    <t xml:space="preserve">  Operating fund balance -</t>
  </si>
  <si>
    <t xml:space="preserve">  Equipment renewals and replacements -</t>
  </si>
  <si>
    <t>Depreciation</t>
  </si>
  <si>
    <t xml:space="preserve">   Total</t>
  </si>
  <si>
    <t xml:space="preserve">  Cash and investments</t>
  </si>
  <si>
    <t xml:space="preserve">  Accounts receivable </t>
  </si>
  <si>
    <t xml:space="preserve">  Inventories </t>
  </si>
  <si>
    <t xml:space="preserve">      Total assets</t>
  </si>
  <si>
    <t xml:space="preserve">  Accounts payable</t>
  </si>
  <si>
    <t xml:space="preserve">      Total liabilities </t>
  </si>
  <si>
    <t xml:space="preserve">    Balance at July 1 </t>
  </si>
  <si>
    <t xml:space="preserve">    Revenues over/(under) expenditures</t>
  </si>
  <si>
    <t xml:space="preserve">    Depreciation charges transferred</t>
  </si>
  <si>
    <t xml:space="preserve">    Equipment purchases </t>
  </si>
  <si>
    <t xml:space="preserve">         Net assets </t>
  </si>
  <si>
    <t>Fund balances:</t>
  </si>
  <si>
    <t xml:space="preserve">         Total fund balances</t>
  </si>
  <si>
    <t xml:space="preserve">      Total operating fund balance </t>
  </si>
  <si>
    <t xml:space="preserve">      Total equipment r&amp;r fund balance </t>
  </si>
  <si>
    <t>Supplies &amp;</t>
  </si>
  <si>
    <t>Goods Sold</t>
  </si>
  <si>
    <t>LOUISIANA STATE UNIVERSITY HEALTH SCIENCES CENTER IN SHREVEPORT</t>
  </si>
  <si>
    <t xml:space="preserve">ANALYSIS C-2B                                                        AUXILIARIES                                                      ANALYSIS C-2B  </t>
  </si>
  <si>
    <t xml:space="preserve">ANALYSIS C-2B                                   STATEMENT OF NET ASSETS                                   ANALYSIS C-2B  </t>
  </si>
  <si>
    <t>AUXILIARIES</t>
  </si>
  <si>
    <t>LOUISIANA STATE UNIVERSITY HEALTH SCEINCES CENTER IN SHREVEPORT</t>
  </si>
  <si>
    <t xml:space="preserve">  Accounts payable payrolls and other liabilities</t>
  </si>
  <si>
    <t>Parking</t>
  </si>
  <si>
    <t>Bookstore</t>
  </si>
  <si>
    <t>General Service Store</t>
  </si>
  <si>
    <t>Linwood Apartments</t>
  </si>
  <si>
    <t>Printing Services</t>
  </si>
  <si>
    <t>Student Union</t>
  </si>
  <si>
    <t>Cafeteria</t>
  </si>
  <si>
    <t>Rental Properties</t>
  </si>
  <si>
    <t>Gift Shop</t>
  </si>
  <si>
    <t>Computer Networking</t>
  </si>
  <si>
    <t>Telecommunications</t>
  </si>
  <si>
    <t>JUNE 30, 2008</t>
  </si>
  <si>
    <t>FOR THE YEAR ENDED JUNE 30, 2008</t>
  </si>
  <si>
    <t>AS OF JUNE 30,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</si>
</sst>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27">
    <font>
      <sz val="8"/>
      <name val="Courier"/>
      <family val="0"/>
    </font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b/>
      <sz val="9"/>
      <name val="Arial"/>
      <family val="2"/>
    </font>
    <font>
      <sz val="9"/>
      <color indexed="20"/>
      <name val="Arial"/>
      <family val="2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28"/>
      <color indexed="10"/>
      <name val="Arial"/>
      <family val="2"/>
    </font>
    <font>
      <sz val="9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0" fontId="12" fillId="4" borderId="1" applyNumberFormat="0" applyAlignment="0" applyProtection="0"/>
    <xf numFmtId="0" fontId="13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5" borderId="7" applyNumberFormat="0" applyFont="0" applyAlignment="0" applyProtection="0"/>
    <xf numFmtId="0" fontId="22" fillId="4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2" fillId="0" borderId="0" xfId="0" applyFont="1" applyBorder="1" applyAlignment="1" applyProtection="1">
      <alignment vertical="center"/>
      <protection/>
    </xf>
    <xf numFmtId="37" fontId="2" fillId="0" borderId="10" xfId="0" applyFont="1" applyBorder="1" applyAlignment="1" applyProtection="1">
      <alignment horizontal="center" vertical="center"/>
      <protection/>
    </xf>
    <xf numFmtId="167" fontId="2" fillId="0" borderId="0" xfId="42" applyNumberFormat="1" applyFont="1" applyAlignment="1" applyProtection="1">
      <alignment vertical="center"/>
      <protection/>
    </xf>
    <xf numFmtId="37" fontId="4" fillId="6" borderId="0" xfId="0" applyFont="1" applyFill="1" applyBorder="1" applyAlignment="1" applyProtection="1">
      <alignment vertical="center"/>
      <protection/>
    </xf>
    <xf numFmtId="37" fontId="4" fillId="6" borderId="11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167" fontId="2" fillId="0" borderId="0" xfId="42" applyNumberFormat="1" applyFont="1" applyBorder="1" applyAlignment="1" applyProtection="1">
      <alignment vertical="center"/>
      <protection/>
    </xf>
    <xf numFmtId="37" fontId="4" fillId="6" borderId="12" xfId="0" applyFont="1" applyFill="1" applyBorder="1" applyAlignment="1" applyProtection="1">
      <alignment horizontal="center" vertical="center"/>
      <protection/>
    </xf>
    <xf numFmtId="37" fontId="4" fillId="6" borderId="13" xfId="0" applyFont="1" applyFill="1" applyBorder="1" applyAlignment="1" applyProtection="1">
      <alignment vertical="center"/>
      <protection/>
    </xf>
    <xf numFmtId="37" fontId="4" fillId="6" borderId="14" xfId="0" applyFont="1" applyFill="1" applyBorder="1" applyAlignment="1" applyProtection="1">
      <alignment vertical="center"/>
      <protection/>
    </xf>
    <xf numFmtId="37" fontId="2" fillId="3" borderId="0" xfId="0" applyFont="1" applyFill="1" applyAlignment="1" applyProtection="1">
      <alignment vertical="center"/>
      <protection/>
    </xf>
    <xf numFmtId="37" fontId="3" fillId="3" borderId="0" xfId="0" applyFont="1" applyFill="1" applyAlignment="1">
      <alignment vertical="center"/>
    </xf>
    <xf numFmtId="167" fontId="2" fillId="3" borderId="0" xfId="42" applyNumberFormat="1" applyFont="1" applyFill="1" applyAlignment="1" applyProtection="1">
      <alignment vertical="center"/>
      <protection/>
    </xf>
    <xf numFmtId="167" fontId="2" fillId="3" borderId="15" xfId="42" applyNumberFormat="1" applyFont="1" applyFill="1" applyBorder="1" applyAlignment="1" applyProtection="1">
      <alignment vertical="center"/>
      <protection/>
    </xf>
    <xf numFmtId="0" fontId="2" fillId="0" borderId="0" xfId="42" applyNumberFormat="1" applyFont="1" applyAlignment="1" applyProtection="1">
      <alignment horizontal="left" vertical="center"/>
      <protection/>
    </xf>
    <xf numFmtId="37" fontId="3" fillId="0" borderId="0" xfId="0" applyFont="1" applyBorder="1" applyAlignment="1">
      <alignment vertical="center"/>
    </xf>
    <xf numFmtId="37" fontId="4" fillId="6" borderId="16" xfId="0" applyFont="1" applyFill="1" applyBorder="1" applyAlignment="1">
      <alignment vertical="center"/>
    </xf>
    <xf numFmtId="37" fontId="4" fillId="6" borderId="12" xfId="0" applyFont="1" applyFill="1" applyBorder="1" applyAlignment="1" applyProtection="1">
      <alignment vertical="center"/>
      <protection/>
    </xf>
    <xf numFmtId="37" fontId="4" fillId="6" borderId="17" xfId="0" applyFont="1" applyFill="1" applyBorder="1" applyAlignment="1">
      <alignment vertical="center"/>
    </xf>
    <xf numFmtId="37" fontId="4" fillId="6" borderId="11" xfId="0" applyFont="1" applyFill="1" applyBorder="1" applyAlignment="1" applyProtection="1">
      <alignment vertical="center"/>
      <protection/>
    </xf>
    <xf numFmtId="37" fontId="4" fillId="6" borderId="18" xfId="0" applyFont="1" applyFill="1" applyBorder="1" applyAlignment="1">
      <alignment vertical="center"/>
    </xf>
    <xf numFmtId="37" fontId="4" fillId="6" borderId="19" xfId="0" applyFont="1" applyFill="1" applyBorder="1" applyAlignment="1" applyProtection="1">
      <alignment vertical="center"/>
      <protection/>
    </xf>
    <xf numFmtId="165" fontId="2" fillId="3" borderId="0" xfId="44" applyNumberFormat="1" applyFont="1" applyFill="1" applyAlignment="1" applyProtection="1">
      <alignment vertical="center"/>
      <protection/>
    </xf>
    <xf numFmtId="0" fontId="2" fillId="3" borderId="0" xfId="42" applyNumberFormat="1" applyFont="1" applyFill="1" applyAlignment="1" applyProtection="1">
      <alignment horizontal="left" vertical="center"/>
      <protection/>
    </xf>
    <xf numFmtId="37" fontId="6" fillId="0" borderId="0" xfId="0" applyFont="1" applyAlignment="1">
      <alignment vertical="center"/>
    </xf>
    <xf numFmtId="37" fontId="6" fillId="0" borderId="0" xfId="0" applyFont="1" applyAlignment="1" applyProtection="1">
      <alignment vertical="center"/>
      <protection/>
    </xf>
    <xf numFmtId="37" fontId="6" fillId="0" borderId="0" xfId="0" applyFont="1" applyAlignment="1" applyProtection="1">
      <alignment horizontal="center" vertical="center"/>
      <protection/>
    </xf>
    <xf numFmtId="37" fontId="0" fillId="0" borderId="0" xfId="0" applyAlignment="1">
      <alignment horizontal="center" vertical="center"/>
    </xf>
    <xf numFmtId="5" fontId="3" fillId="0" borderId="0" xfId="0" applyNumberFormat="1" applyFont="1" applyAlignment="1" applyProtection="1">
      <alignment vertical="center"/>
      <protection/>
    </xf>
    <xf numFmtId="37" fontId="7" fillId="6" borderId="0" xfId="0" applyFont="1" applyFill="1" applyAlignment="1">
      <alignment vertical="center"/>
    </xf>
    <xf numFmtId="37" fontId="4" fillId="6" borderId="0" xfId="0" applyFont="1" applyFill="1" applyAlignment="1">
      <alignment vertical="center"/>
    </xf>
    <xf numFmtId="37" fontId="7" fillId="6" borderId="17" xfId="0" applyFont="1" applyFill="1" applyBorder="1" applyAlignment="1">
      <alignment vertical="center"/>
    </xf>
    <xf numFmtId="37" fontId="7" fillId="6" borderId="16" xfId="0" applyFont="1" applyFill="1" applyBorder="1" applyAlignment="1">
      <alignment vertical="center"/>
    </xf>
    <xf numFmtId="37" fontId="4" fillId="6" borderId="0" xfId="0" applyFont="1" applyFill="1" applyBorder="1" applyAlignment="1">
      <alignment vertical="center"/>
    </xf>
    <xf numFmtId="37" fontId="8" fillId="6" borderId="12" xfId="0" applyFont="1" applyFill="1" applyBorder="1" applyAlignment="1">
      <alignment horizontal="center" vertical="center"/>
    </xf>
    <xf numFmtId="37" fontId="4" fillId="6" borderId="12" xfId="0" applyFont="1" applyFill="1" applyBorder="1" applyAlignment="1">
      <alignment vertical="center"/>
    </xf>
    <xf numFmtId="37" fontId="7" fillId="6" borderId="17" xfId="0" applyFont="1" applyFill="1" applyBorder="1" applyAlignment="1" applyProtection="1">
      <alignment vertical="center"/>
      <protection/>
    </xf>
    <xf numFmtId="37" fontId="7" fillId="6" borderId="16" xfId="0" applyFont="1" applyFill="1" applyBorder="1" applyAlignment="1" applyProtection="1">
      <alignment vertical="center"/>
      <protection/>
    </xf>
    <xf numFmtId="37" fontId="7" fillId="6" borderId="16" xfId="0" applyNumberFormat="1" applyFont="1" applyFill="1" applyBorder="1" applyAlignment="1" applyProtection="1">
      <alignment vertical="center"/>
      <protection/>
    </xf>
    <xf numFmtId="37" fontId="7" fillId="6" borderId="18" xfId="0" applyFont="1" applyFill="1" applyBorder="1" applyAlignment="1" applyProtection="1">
      <alignment vertical="center"/>
      <protection/>
    </xf>
    <xf numFmtId="37" fontId="7" fillId="6" borderId="18" xfId="0" applyFont="1" applyFill="1" applyBorder="1" applyAlignment="1">
      <alignment vertical="center"/>
    </xf>
    <xf numFmtId="37" fontId="4" fillId="6" borderId="14" xfId="0" applyFont="1" applyFill="1" applyBorder="1" applyAlignment="1">
      <alignment vertical="center"/>
    </xf>
    <xf numFmtId="37" fontId="8" fillId="6" borderId="19" xfId="0" applyFont="1" applyFill="1" applyBorder="1" applyAlignment="1">
      <alignment horizontal="center" vertical="center"/>
    </xf>
    <xf numFmtId="165" fontId="2" fillId="3" borderId="20" xfId="44" applyNumberFormat="1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167" fontId="3" fillId="0" borderId="10" xfId="42" applyNumberFormat="1" applyFont="1" applyFill="1" applyBorder="1" applyAlignment="1" applyProtection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165" fontId="3" fillId="0" borderId="20" xfId="44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67" fontId="3" fillId="0" borderId="21" xfId="42" applyNumberFormat="1" applyFont="1" applyFill="1" applyBorder="1" applyAlignment="1" applyProtection="1">
      <alignment vertical="center"/>
      <protection/>
    </xf>
    <xf numFmtId="165" fontId="3" fillId="0" borderId="0" xfId="44" applyNumberFormat="1" applyFont="1" applyFill="1" applyAlignment="1" applyProtection="1">
      <alignment vertical="center"/>
      <protection/>
    </xf>
    <xf numFmtId="167" fontId="3" fillId="0" borderId="15" xfId="42" applyNumberFormat="1" applyFont="1" applyFill="1" applyBorder="1" applyAlignment="1" applyProtection="1">
      <alignment vertical="center"/>
      <protection/>
    </xf>
    <xf numFmtId="37" fontId="3" fillId="3" borderId="0" xfId="0" applyFont="1" applyFill="1" applyAlignment="1" applyProtection="1">
      <alignment vertical="center"/>
      <protection/>
    </xf>
    <xf numFmtId="37" fontId="3" fillId="3" borderId="0" xfId="0" applyNumberFormat="1" applyFont="1" applyFill="1" applyAlignment="1" applyProtection="1">
      <alignment vertical="center"/>
      <protection/>
    </xf>
    <xf numFmtId="37" fontId="4" fillId="6" borderId="13" xfId="0" applyFont="1" applyFill="1" applyBorder="1" applyAlignment="1" applyProtection="1">
      <alignment horizontal="center" vertical="center"/>
      <protection/>
    </xf>
    <xf numFmtId="37" fontId="5" fillId="6" borderId="0" xfId="0" applyFont="1" applyFill="1" applyBorder="1" applyAlignment="1">
      <alignment vertical="center"/>
    </xf>
    <xf numFmtId="37" fontId="5" fillId="6" borderId="14" xfId="0" applyFont="1" applyFill="1" applyBorder="1" applyAlignment="1">
      <alignment vertical="center"/>
    </xf>
    <xf numFmtId="37" fontId="0" fillId="0" borderId="0" xfId="0" applyAlignment="1">
      <alignment vertical="center"/>
    </xf>
    <xf numFmtId="37" fontId="0" fillId="0" borderId="14" xfId="0" applyBorder="1" applyAlignment="1">
      <alignment vertical="center"/>
    </xf>
    <xf numFmtId="37" fontId="25" fillId="0" borderId="0" xfId="0" applyFont="1" applyAlignment="1" applyProtection="1">
      <alignment horizontal="center" vertical="center"/>
      <protection/>
    </xf>
    <xf numFmtId="37" fontId="26" fillId="0" borderId="0" xfId="0" applyFont="1" applyAlignment="1" applyProtection="1">
      <alignment horizontal="center" vertical="center"/>
      <protection/>
    </xf>
    <xf numFmtId="37" fontId="2" fillId="0" borderId="15" xfId="0" applyFont="1" applyBorder="1" applyAlignment="1" applyProtection="1">
      <alignment horizontal="center" vertical="center"/>
      <protection/>
    </xf>
    <xf numFmtId="37" fontId="4" fillId="6" borderId="0" xfId="0" applyFont="1" applyFill="1" applyBorder="1" applyAlignment="1" applyProtection="1">
      <alignment horizontal="center" vertical="center"/>
      <protection/>
    </xf>
    <xf numFmtId="37" fontId="4" fillId="6" borderId="14" xfId="0" applyFont="1" applyFill="1" applyBorder="1" applyAlignment="1" applyProtection="1">
      <alignment horizontal="center" vertical="center"/>
      <protection/>
    </xf>
    <xf numFmtId="37" fontId="8" fillId="6" borderId="0" xfId="0" applyFont="1" applyFill="1" applyBorder="1" applyAlignment="1">
      <alignment horizontal="center" vertical="center"/>
    </xf>
    <xf numFmtId="37" fontId="8" fillId="6" borderId="14" xfId="0" applyFont="1" applyFill="1" applyBorder="1" applyAlignment="1">
      <alignment horizontal="center" vertical="center"/>
    </xf>
    <xf numFmtId="37" fontId="4" fillId="6" borderId="13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20.421875" style="4" customWidth="1"/>
    <col min="2" max="2" width="14.140625" style="4" customWidth="1"/>
    <col min="3" max="3" width="1.7109375" style="4" customWidth="1"/>
    <col min="4" max="4" width="14.140625" style="4" customWidth="1"/>
    <col min="5" max="5" width="1.57421875" style="4" customWidth="1"/>
    <col min="6" max="6" width="14.140625" style="4" customWidth="1"/>
    <col min="7" max="7" width="1.57421875" style="4" customWidth="1"/>
    <col min="8" max="8" width="14.28125" style="4" customWidth="1"/>
    <col min="9" max="9" width="1.57421875" style="4" customWidth="1"/>
    <col min="10" max="10" width="14.140625" style="4" customWidth="1"/>
    <col min="11" max="11" width="1.7109375" style="4" customWidth="1"/>
    <col min="12" max="12" width="14.140625" style="4" customWidth="1"/>
    <col min="13" max="13" width="1.57421875" style="4" customWidth="1"/>
    <col min="14" max="14" width="14.140625" style="4" customWidth="1"/>
    <col min="15" max="15" width="1.57421875" style="4" customWidth="1"/>
    <col min="16" max="16" width="14.140625" style="4" customWidth="1"/>
    <col min="17" max="17" width="1.57421875" style="4" customWidth="1"/>
    <col min="18" max="18" width="14.140625" style="4" customWidth="1"/>
    <col min="19" max="16384" width="9.00390625" style="4" customWidth="1"/>
  </cols>
  <sheetData>
    <row r="1" ht="12.75" thickBot="1"/>
    <row r="2" spans="1:18" ht="10.5" customHeight="1">
      <c r="A2" s="2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5"/>
    </row>
    <row r="3" spans="1:18" ht="12.75" customHeight="1">
      <c r="A3" s="60" t="s">
        <v>37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spans="1:18" ht="12">
      <c r="A4" s="60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</row>
    <row r="5" spans="1:18" ht="8.25" customHeigh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4"/>
    </row>
    <row r="6" spans="1:18" ht="12">
      <c r="A6" s="60" t="s">
        <v>38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ht="12">
      <c r="A7" s="60" t="s">
        <v>56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18" ht="10.5" customHeight="1" thickBot="1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6"/>
    </row>
    <row r="9" spans="1:18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1"/>
      <c r="B11" s="2" t="s">
        <v>0</v>
      </c>
      <c r="C11" s="1"/>
      <c r="D11" s="67" t="s">
        <v>1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"/>
      <c r="R11" s="1"/>
    </row>
    <row r="12" spans="1:18" ht="13.5" customHeight="1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2"/>
      <c r="M12" s="1"/>
      <c r="N12" s="2" t="s">
        <v>8</v>
      </c>
      <c r="O12" s="1"/>
      <c r="P12" s="1"/>
      <c r="Q12" s="1"/>
      <c r="R12" s="2" t="s">
        <v>0</v>
      </c>
    </row>
    <row r="13" spans="1:18" ht="13.5" customHeight="1">
      <c r="A13" s="1"/>
      <c r="B13" s="2" t="s">
        <v>10</v>
      </c>
      <c r="C13" s="1"/>
      <c r="D13" s="2" t="s">
        <v>9</v>
      </c>
      <c r="E13" s="1"/>
      <c r="F13" s="1"/>
      <c r="G13" s="1"/>
      <c r="H13" s="1"/>
      <c r="I13" s="1"/>
      <c r="J13" s="2" t="s">
        <v>2</v>
      </c>
      <c r="K13" s="1"/>
      <c r="L13" s="2" t="s">
        <v>35</v>
      </c>
      <c r="M13" s="1"/>
      <c r="N13" s="2"/>
      <c r="O13" s="1"/>
      <c r="P13" s="1"/>
      <c r="Q13" s="1"/>
      <c r="R13" s="2" t="s">
        <v>11</v>
      </c>
    </row>
    <row r="14" spans="1:18" ht="13.5" customHeight="1">
      <c r="A14" s="1"/>
      <c r="B14" s="6" t="s">
        <v>12</v>
      </c>
      <c r="C14" s="5"/>
      <c r="D14" s="6" t="s">
        <v>36</v>
      </c>
      <c r="E14" s="5"/>
      <c r="F14" s="6" t="s">
        <v>3</v>
      </c>
      <c r="G14" s="5"/>
      <c r="H14" s="6" t="s">
        <v>4</v>
      </c>
      <c r="I14" s="5"/>
      <c r="J14" s="6" t="s">
        <v>5</v>
      </c>
      <c r="K14" s="5"/>
      <c r="L14" s="6" t="s">
        <v>6</v>
      </c>
      <c r="M14" s="5"/>
      <c r="N14" s="6" t="s">
        <v>18</v>
      </c>
      <c r="O14" s="5"/>
      <c r="P14" s="6" t="s">
        <v>7</v>
      </c>
      <c r="Q14" s="5"/>
      <c r="R14" s="6" t="s">
        <v>1</v>
      </c>
    </row>
    <row r="15" spans="1:18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16" customFormat="1" ht="13.5" customHeight="1">
      <c r="A16" s="28" t="s">
        <v>43</v>
      </c>
      <c r="B16" s="27">
        <f>658740+15894</f>
        <v>674634</v>
      </c>
      <c r="C16" s="27"/>
      <c r="D16" s="27">
        <v>0</v>
      </c>
      <c r="E16" s="27"/>
      <c r="F16" s="27">
        <v>3431</v>
      </c>
      <c r="G16" s="27"/>
      <c r="H16" s="27">
        <v>70318</v>
      </c>
      <c r="I16" s="27"/>
      <c r="J16" s="27">
        <v>20633</v>
      </c>
      <c r="K16" s="27"/>
      <c r="L16" s="27">
        <f>79+476085+11280+25641</f>
        <v>513085</v>
      </c>
      <c r="M16" s="27"/>
      <c r="N16" s="27">
        <v>3132</v>
      </c>
      <c r="O16" s="27"/>
      <c r="P16" s="27">
        <f>SUM(D16:N16)</f>
        <v>610599</v>
      </c>
      <c r="Q16" s="27"/>
      <c r="R16" s="27">
        <f>(+B16-P16)</f>
        <v>64035</v>
      </c>
    </row>
    <row r="17" spans="1:18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 t="s">
        <v>8</v>
      </c>
      <c r="O17" s="1"/>
      <c r="P17" s="1"/>
      <c r="Q17" s="1"/>
      <c r="R17" s="1"/>
    </row>
    <row r="18" spans="1:18" s="16" customFormat="1" ht="13.5" customHeight="1">
      <c r="A18" s="28" t="s">
        <v>44</v>
      </c>
      <c r="B18" s="17">
        <f>2042437+59866</f>
        <v>2102303</v>
      </c>
      <c r="C18" s="17"/>
      <c r="D18" s="17">
        <v>1107976</v>
      </c>
      <c r="E18" s="17"/>
      <c r="F18" s="17">
        <v>53764</v>
      </c>
      <c r="G18" s="17"/>
      <c r="H18" s="17">
        <v>201067</v>
      </c>
      <c r="I18" s="17"/>
      <c r="J18" s="17">
        <v>74241</v>
      </c>
      <c r="K18" s="17"/>
      <c r="L18" s="17">
        <f>853+475695+5702</f>
        <v>482250</v>
      </c>
      <c r="M18" s="17"/>
      <c r="N18" s="17">
        <v>1601</v>
      </c>
      <c r="O18" s="17"/>
      <c r="P18" s="17">
        <f>SUM(D18:N18)</f>
        <v>1920899</v>
      </c>
      <c r="Q18" s="17"/>
      <c r="R18" s="17">
        <f>(+B18-P18)</f>
        <v>181404</v>
      </c>
    </row>
    <row r="19" spans="1:18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16" customFormat="1" ht="13.5" customHeight="1">
      <c r="A20" s="28" t="s">
        <v>45</v>
      </c>
      <c r="B20" s="17">
        <f>5254669+29339</f>
        <v>5284008</v>
      </c>
      <c r="C20" s="17"/>
      <c r="D20" s="17">
        <v>4279845</v>
      </c>
      <c r="E20" s="17"/>
      <c r="F20" s="17">
        <v>87653</v>
      </c>
      <c r="G20" s="17"/>
      <c r="H20" s="17">
        <v>553659</v>
      </c>
      <c r="I20" s="17"/>
      <c r="J20" s="17">
        <v>181094</v>
      </c>
      <c r="K20" s="17"/>
      <c r="L20" s="17">
        <f>3118+115466+30373</f>
        <v>148957</v>
      </c>
      <c r="M20" s="17"/>
      <c r="N20" s="17">
        <v>22375</v>
      </c>
      <c r="O20" s="17"/>
      <c r="P20" s="17">
        <f>SUM(D20:N20)</f>
        <v>5273583</v>
      </c>
      <c r="Q20" s="17"/>
      <c r="R20" s="17">
        <f>(+B20-P20)</f>
        <v>10425</v>
      </c>
    </row>
    <row r="21" spans="1:18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16" customFormat="1" ht="13.5" customHeight="1">
      <c r="A22" s="28" t="s">
        <v>46</v>
      </c>
      <c r="B22" s="17">
        <f>105666+32740</f>
        <v>138406</v>
      </c>
      <c r="C22" s="17"/>
      <c r="D22" s="17">
        <v>0</v>
      </c>
      <c r="E22" s="17"/>
      <c r="F22" s="17">
        <v>0</v>
      </c>
      <c r="G22" s="17"/>
      <c r="H22" s="17">
        <v>0</v>
      </c>
      <c r="I22" s="17"/>
      <c r="J22" s="17">
        <v>0</v>
      </c>
      <c r="K22" s="17"/>
      <c r="L22" s="17">
        <v>0</v>
      </c>
      <c r="M22" s="17"/>
      <c r="N22" s="17">
        <v>0</v>
      </c>
      <c r="O22" s="17"/>
      <c r="P22" s="17">
        <f>SUM(D22:N22)</f>
        <v>0</v>
      </c>
      <c r="Q22" s="17"/>
      <c r="R22" s="17">
        <f>(+B22-P22)</f>
        <v>138406</v>
      </c>
    </row>
    <row r="23" spans="1:18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16" customFormat="1" ht="13.5" customHeight="1">
      <c r="A24" s="28" t="s">
        <v>47</v>
      </c>
      <c r="B24" s="17">
        <v>626879</v>
      </c>
      <c r="C24" s="17"/>
      <c r="D24" s="17">
        <v>121386</v>
      </c>
      <c r="E24" s="17"/>
      <c r="F24" s="17">
        <v>2998</v>
      </c>
      <c r="G24" s="17"/>
      <c r="H24" s="17">
        <v>224025</v>
      </c>
      <c r="I24" s="17"/>
      <c r="J24" s="17">
        <v>69118</v>
      </c>
      <c r="K24" s="17"/>
      <c r="L24" s="17">
        <f>69+102761+7988</f>
        <v>110818</v>
      </c>
      <c r="M24" s="17"/>
      <c r="N24" s="17">
        <v>4780</v>
      </c>
      <c r="O24" s="17"/>
      <c r="P24" s="17">
        <f>SUM(D24:N24)</f>
        <v>533125</v>
      </c>
      <c r="Q24" s="17"/>
      <c r="R24" s="17">
        <f>(+B24-P24)</f>
        <v>93754</v>
      </c>
    </row>
    <row r="25" spans="1:18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16" customFormat="1" ht="13.5" customHeight="1">
      <c r="A26" s="28" t="s">
        <v>48</v>
      </c>
      <c r="B26" s="17">
        <f>53198+7666</f>
        <v>60864</v>
      </c>
      <c r="C26" s="17"/>
      <c r="D26" s="17">
        <v>0</v>
      </c>
      <c r="E26" s="17"/>
      <c r="F26" s="17">
        <v>173</v>
      </c>
      <c r="G26" s="17"/>
      <c r="H26" s="17">
        <v>0</v>
      </c>
      <c r="I26" s="17"/>
      <c r="J26" s="17">
        <v>53</v>
      </c>
      <c r="K26" s="17"/>
      <c r="L26" s="17">
        <f>4+17560+4056</f>
        <v>21620</v>
      </c>
      <c r="M26" s="17"/>
      <c r="N26" s="17">
        <v>5713</v>
      </c>
      <c r="O26" s="17"/>
      <c r="P26" s="17">
        <f>SUM(D26:N26)</f>
        <v>27559</v>
      </c>
      <c r="Q26" s="17"/>
      <c r="R26" s="17">
        <f>(+B26-P26)</f>
        <v>33305</v>
      </c>
    </row>
    <row r="27" spans="1:18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16" customFormat="1" ht="13.5" customHeight="1">
      <c r="A28" s="28" t="s">
        <v>49</v>
      </c>
      <c r="B28" s="17">
        <f>3539939+116270</f>
        <v>3656209</v>
      </c>
      <c r="C28" s="17"/>
      <c r="D28" s="17">
        <v>0</v>
      </c>
      <c r="E28" s="17"/>
      <c r="F28" s="17">
        <v>74133</v>
      </c>
      <c r="G28" s="17"/>
      <c r="H28" s="17">
        <v>106847</v>
      </c>
      <c r="I28" s="17"/>
      <c r="J28" s="17">
        <v>51255</v>
      </c>
      <c r="K28" s="17"/>
      <c r="L28" s="17">
        <f>5792+3061485+75238</f>
        <v>3142515</v>
      </c>
      <c r="M28" s="17"/>
      <c r="N28" s="17">
        <v>17973</v>
      </c>
      <c r="O28" s="17"/>
      <c r="P28" s="17">
        <f>SUM(D28:N28)</f>
        <v>3392723</v>
      </c>
      <c r="Q28" s="17"/>
      <c r="R28" s="17">
        <f>(+B28-P28)</f>
        <v>263486</v>
      </c>
    </row>
    <row r="29" spans="1:18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16" customFormat="1" ht="13.5" customHeight="1">
      <c r="A30" s="28" t="s">
        <v>50</v>
      </c>
      <c r="B30" s="17">
        <f>100637+9845</f>
        <v>110482</v>
      </c>
      <c r="C30" s="17"/>
      <c r="D30" s="17">
        <v>0</v>
      </c>
      <c r="E30" s="17"/>
      <c r="F30" s="17">
        <v>316</v>
      </c>
      <c r="G30" s="17"/>
      <c r="H30" s="17">
        <v>30077</v>
      </c>
      <c r="I30" s="17"/>
      <c r="J30" s="17">
        <v>7789</v>
      </c>
      <c r="K30" s="17"/>
      <c r="L30" s="17">
        <f>7+5333+12727</f>
        <v>18067</v>
      </c>
      <c r="M30" s="17"/>
      <c r="N30" s="17">
        <v>0</v>
      </c>
      <c r="O30" s="17"/>
      <c r="P30" s="17">
        <f>SUM(D30:N30)</f>
        <v>56249</v>
      </c>
      <c r="Q30" s="17"/>
      <c r="R30" s="17">
        <f>(+B30-P30)</f>
        <v>54233</v>
      </c>
    </row>
    <row r="31" spans="1:18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16" customFormat="1" ht="13.5" customHeight="1">
      <c r="A32" s="28" t="s">
        <v>51</v>
      </c>
      <c r="B32" s="17">
        <f>71038+1798</f>
        <v>72836</v>
      </c>
      <c r="C32" s="17"/>
      <c r="D32" s="17">
        <v>40706</v>
      </c>
      <c r="E32" s="17"/>
      <c r="F32" s="17">
        <v>432</v>
      </c>
      <c r="G32" s="17"/>
      <c r="H32" s="17">
        <v>21066</v>
      </c>
      <c r="I32" s="17"/>
      <c r="J32" s="17">
        <v>6618</v>
      </c>
      <c r="K32" s="17"/>
      <c r="L32" s="17">
        <f>10+6367+1299</f>
        <v>7676</v>
      </c>
      <c r="M32" s="17"/>
      <c r="N32" s="17">
        <v>334</v>
      </c>
      <c r="O32" s="17"/>
      <c r="P32" s="17">
        <f>SUM(D32:N32)</f>
        <v>76832</v>
      </c>
      <c r="Q32" s="17"/>
      <c r="R32" s="17">
        <f>(+B32-P32)</f>
        <v>-3996</v>
      </c>
    </row>
    <row r="33" spans="1:18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16" customFormat="1" ht="13.5" customHeight="1">
      <c r="A34" s="28" t="s">
        <v>52</v>
      </c>
      <c r="B34" s="17">
        <f>554624+2956</f>
        <v>557580</v>
      </c>
      <c r="C34" s="17"/>
      <c r="D34" s="17">
        <v>0</v>
      </c>
      <c r="E34" s="17"/>
      <c r="F34" s="17">
        <v>2868</v>
      </c>
      <c r="G34" s="17"/>
      <c r="H34" s="17">
        <v>0</v>
      </c>
      <c r="I34" s="17"/>
      <c r="J34" s="17">
        <v>889</v>
      </c>
      <c r="K34" s="17"/>
      <c r="L34" s="17">
        <f>5912+335924</f>
        <v>341836</v>
      </c>
      <c r="M34" s="17"/>
      <c r="N34" s="17">
        <v>164442</v>
      </c>
      <c r="O34" s="17"/>
      <c r="P34" s="17">
        <f>SUM(D34:N34)</f>
        <v>510035</v>
      </c>
      <c r="Q34" s="17"/>
      <c r="R34" s="17">
        <f>(+B34-P34)</f>
        <v>47545</v>
      </c>
    </row>
    <row r="35" spans="1:18" ht="13.5" customHeight="1">
      <c r="A35" s="1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16" customFormat="1" ht="13.5" customHeight="1">
      <c r="A36" s="28" t="s">
        <v>53</v>
      </c>
      <c r="B36" s="18">
        <f>2372749+56929</f>
        <v>2429678</v>
      </c>
      <c r="C36" s="17"/>
      <c r="D36" s="18">
        <v>235341</v>
      </c>
      <c r="E36" s="17"/>
      <c r="F36" s="18">
        <v>79426</v>
      </c>
      <c r="G36" s="17"/>
      <c r="H36" s="18">
        <v>306334</v>
      </c>
      <c r="I36" s="17"/>
      <c r="J36" s="18">
        <v>105134</v>
      </c>
      <c r="K36" s="17"/>
      <c r="L36" s="18">
        <f>274+1337255</f>
        <v>1337529</v>
      </c>
      <c r="M36" s="17"/>
      <c r="N36" s="18">
        <v>59535</v>
      </c>
      <c r="O36" s="17"/>
      <c r="P36" s="18">
        <f>SUM(D36:N36)</f>
        <v>2123299</v>
      </c>
      <c r="Q36" s="17"/>
      <c r="R36" s="18">
        <f>(+B36-P36)</f>
        <v>306379</v>
      </c>
    </row>
    <row r="37" spans="1:18" s="20" customFormat="1" ht="13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16" customFormat="1" ht="13.5" customHeight="1" thickBot="1">
      <c r="A38" s="15" t="s">
        <v>19</v>
      </c>
      <c r="B38" s="48">
        <f>SUM(B16:B36)</f>
        <v>15713879</v>
      </c>
      <c r="C38" s="27"/>
      <c r="D38" s="48">
        <f>SUM(D16:D36)</f>
        <v>5785254</v>
      </c>
      <c r="E38" s="27"/>
      <c r="F38" s="48">
        <f>SUM(F16:F36)</f>
        <v>305194</v>
      </c>
      <c r="G38" s="27"/>
      <c r="H38" s="48">
        <f>SUM(H16:H36)</f>
        <v>1513393</v>
      </c>
      <c r="I38" s="27"/>
      <c r="J38" s="48">
        <f>SUM(J16:J36)</f>
        <v>516824</v>
      </c>
      <c r="K38" s="27"/>
      <c r="L38" s="48">
        <f>SUM(L16:L36)</f>
        <v>6124353</v>
      </c>
      <c r="M38" s="27"/>
      <c r="N38" s="48">
        <f>SUM(N16:N36)</f>
        <v>279885</v>
      </c>
      <c r="O38" s="27"/>
      <c r="P38" s="48">
        <f>SUM(P16:P36)</f>
        <v>14524903</v>
      </c>
      <c r="Q38" s="27"/>
      <c r="R38" s="48">
        <f>SUM(R16:R36)</f>
        <v>1188976</v>
      </c>
    </row>
    <row r="39" spans="1:18" ht="12.75" thickTop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">
      <c r="A41" s="1"/>
      <c r="B41" s="65"/>
      <c r="C41" s="66"/>
      <c r="D41" s="66"/>
      <c r="E41" s="66"/>
      <c r="F41" s="66"/>
      <c r="G41" s="66"/>
      <c r="H41" s="66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">
      <c r="A42" s="1"/>
      <c r="B42" s="66"/>
      <c r="C42" s="66"/>
      <c r="D42" s="66"/>
      <c r="E42" s="66"/>
      <c r="F42" s="66"/>
      <c r="G42" s="66"/>
      <c r="H42" s="66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">
      <c r="A43" s="1"/>
      <c r="B43" s="66"/>
      <c r="C43" s="66"/>
      <c r="D43" s="66"/>
      <c r="E43" s="66"/>
      <c r="F43" s="66"/>
      <c r="G43" s="66"/>
      <c r="H43" s="66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8" ht="12">
      <c r="B44" s="66"/>
      <c r="C44" s="66"/>
      <c r="D44" s="66"/>
      <c r="E44" s="66"/>
      <c r="F44" s="66"/>
      <c r="G44" s="66"/>
      <c r="H44" s="66"/>
    </row>
    <row r="45" spans="2:8" ht="12">
      <c r="B45" s="66"/>
      <c r="C45" s="66"/>
      <c r="D45" s="66"/>
      <c r="E45" s="66"/>
      <c r="F45" s="66"/>
      <c r="G45" s="66"/>
      <c r="H45" s="66"/>
    </row>
    <row r="46" spans="2:8" ht="12">
      <c r="B46" s="66"/>
      <c r="C46" s="66"/>
      <c r="D46" s="66"/>
      <c r="E46" s="66"/>
      <c r="F46" s="66"/>
      <c r="G46" s="66"/>
      <c r="H46" s="66"/>
    </row>
  </sheetData>
  <sheetProtection/>
  <mergeCells count="6">
    <mergeCell ref="A3:R3"/>
    <mergeCell ref="A6:R6"/>
    <mergeCell ref="B41:H46"/>
    <mergeCell ref="D11:P11"/>
    <mergeCell ref="A7:R7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20.57421875" style="4" customWidth="1"/>
    <col min="2" max="2" width="60.421875" style="4" customWidth="1"/>
    <col min="3" max="3" width="15.140625" style="4" customWidth="1"/>
    <col min="4" max="4" width="20.57421875" style="4" customWidth="1"/>
    <col min="5" max="16384" width="9.00390625" style="4" customWidth="1"/>
  </cols>
  <sheetData>
    <row r="1" ht="12.75" thickBot="1"/>
    <row r="2" spans="1:4" s="37" customFormat="1" ht="10.5" customHeight="1">
      <c r="A2" s="36"/>
      <c r="D2" s="45"/>
    </row>
    <row r="3" spans="1:4" s="38" customFormat="1" ht="12">
      <c r="A3" s="60" t="s">
        <v>41</v>
      </c>
      <c r="B3" s="70"/>
      <c r="C3" s="70"/>
      <c r="D3" s="71"/>
    </row>
    <row r="4" spans="1:4" s="38" customFormat="1" ht="12">
      <c r="A4" s="60" t="s">
        <v>40</v>
      </c>
      <c r="B4" s="70"/>
      <c r="C4" s="70"/>
      <c r="D4" s="71"/>
    </row>
    <row r="5" spans="1:4" s="38" customFormat="1" ht="8.25" customHeight="1">
      <c r="A5" s="13"/>
      <c r="B5" s="8"/>
      <c r="C5" s="8"/>
      <c r="D5" s="46"/>
    </row>
    <row r="6" spans="1:4" s="38" customFormat="1" ht="12">
      <c r="A6" s="60" t="s">
        <v>39</v>
      </c>
      <c r="B6" s="70"/>
      <c r="C6" s="70"/>
      <c r="D6" s="71"/>
    </row>
    <row r="7" spans="1:4" s="38" customFormat="1" ht="12">
      <c r="A7" s="72" t="s">
        <v>54</v>
      </c>
      <c r="B7" s="70"/>
      <c r="C7" s="70"/>
      <c r="D7" s="71"/>
    </row>
    <row r="8" spans="1:4" s="40" customFormat="1" ht="10.5" customHeight="1" thickBot="1">
      <c r="A8" s="9"/>
      <c r="B8" s="39"/>
      <c r="C8" s="39"/>
      <c r="D8" s="47"/>
    </row>
    <row r="9" spans="1:4" s="29" customFormat="1" ht="12">
      <c r="A9" s="31"/>
      <c r="B9" s="32"/>
      <c r="C9" s="32"/>
      <c r="D9" s="32"/>
    </row>
    <row r="10" spans="1:4" s="50" customFormat="1" ht="12">
      <c r="A10" s="49"/>
      <c r="B10" s="49"/>
      <c r="C10" s="49"/>
      <c r="D10" s="49"/>
    </row>
    <row r="11" spans="1:4" s="50" customFormat="1" ht="13.5" customHeight="1">
      <c r="A11" s="49"/>
      <c r="B11" s="49" t="s">
        <v>13</v>
      </c>
      <c r="C11" s="49"/>
      <c r="D11" s="49"/>
    </row>
    <row r="12" spans="1:4" s="50" customFormat="1" ht="13.5" customHeight="1">
      <c r="A12" s="49"/>
      <c r="B12" s="49" t="s">
        <v>20</v>
      </c>
      <c r="C12" s="56">
        <f>11214508+1016777</f>
        <v>12231285</v>
      </c>
      <c r="D12" s="49"/>
    </row>
    <row r="13" spans="1:4" s="50" customFormat="1" ht="13.5" customHeight="1">
      <c r="A13" s="49"/>
      <c r="B13" s="49" t="s">
        <v>21</v>
      </c>
      <c r="C13" s="52">
        <v>9510</v>
      </c>
      <c r="D13" s="49"/>
    </row>
    <row r="14" spans="1:4" s="50" customFormat="1" ht="13.5" customHeight="1">
      <c r="A14" s="49"/>
      <c r="B14" s="49" t="s">
        <v>22</v>
      </c>
      <c r="C14" s="51">
        <v>1376327</v>
      </c>
      <c r="D14" s="49"/>
    </row>
    <row r="15" spans="1:4" s="50" customFormat="1" ht="13.5" customHeight="1">
      <c r="A15" s="49"/>
      <c r="B15" s="49" t="s">
        <v>23</v>
      </c>
      <c r="C15" s="51">
        <f>SUM(C12:C14)</f>
        <v>13617122</v>
      </c>
      <c r="D15" s="49"/>
    </row>
    <row r="16" spans="1:4" s="50" customFormat="1" ht="13.5" customHeight="1">
      <c r="A16" s="49"/>
      <c r="B16" s="49"/>
      <c r="C16" s="52"/>
      <c r="D16" s="49"/>
    </row>
    <row r="17" spans="1:4" s="50" customFormat="1" ht="13.5" customHeight="1">
      <c r="A17" s="49"/>
      <c r="B17" s="49" t="s">
        <v>14</v>
      </c>
      <c r="C17" s="52"/>
      <c r="D17" s="49"/>
    </row>
    <row r="18" spans="1:4" s="50" customFormat="1" ht="13.5" customHeight="1">
      <c r="A18" s="49"/>
      <c r="B18" s="49" t="s">
        <v>24</v>
      </c>
      <c r="C18" s="52">
        <v>1052112</v>
      </c>
      <c r="D18" s="49"/>
    </row>
    <row r="19" spans="1:4" s="50" customFormat="1" ht="13.5" customHeight="1">
      <c r="A19" s="49"/>
      <c r="B19" s="49" t="s">
        <v>42</v>
      </c>
      <c r="C19" s="51">
        <v>42619</v>
      </c>
      <c r="D19" s="49"/>
    </row>
    <row r="20" spans="1:4" s="50" customFormat="1" ht="13.5" customHeight="1">
      <c r="A20" s="49"/>
      <c r="B20" s="49" t="s">
        <v>25</v>
      </c>
      <c r="C20" s="51">
        <f>SUM(C18:C19)</f>
        <v>1094731</v>
      </c>
      <c r="D20" s="49"/>
    </row>
    <row r="21" spans="1:4" s="50" customFormat="1" ht="13.5" customHeight="1">
      <c r="A21" s="49"/>
      <c r="B21" s="49"/>
      <c r="C21" s="54"/>
      <c r="D21" s="49"/>
    </row>
    <row r="22" spans="1:4" s="50" customFormat="1" ht="13.5" customHeight="1" thickBot="1">
      <c r="A22" s="49"/>
      <c r="B22" s="49" t="s">
        <v>30</v>
      </c>
      <c r="C22" s="53">
        <f>C15-C20</f>
        <v>12522391</v>
      </c>
      <c r="D22" s="49"/>
    </row>
    <row r="23" spans="1:4" s="50" customFormat="1" ht="12.75" thickTop="1">
      <c r="A23" s="49"/>
      <c r="B23" s="49"/>
      <c r="C23" s="54"/>
      <c r="D23" s="49"/>
    </row>
    <row r="24" spans="1:4" ht="12">
      <c r="A24" s="3"/>
      <c r="B24" s="3"/>
      <c r="C24" s="10"/>
      <c r="D24" s="3"/>
    </row>
    <row r="25" spans="1:4" ht="12.75" thickBot="1">
      <c r="A25" s="3"/>
      <c r="B25" s="3"/>
      <c r="C25" s="10"/>
      <c r="D25" s="3"/>
    </row>
    <row r="26" spans="1:4" s="34" customFormat="1" ht="10.5" customHeight="1">
      <c r="A26" s="41"/>
      <c r="B26" s="42"/>
      <c r="C26" s="43"/>
      <c r="D26" s="44"/>
    </row>
    <row r="27" spans="1:4" s="35" customFormat="1" ht="12">
      <c r="A27" s="60" t="s">
        <v>15</v>
      </c>
      <c r="B27" s="70"/>
      <c r="C27" s="70"/>
      <c r="D27" s="71"/>
    </row>
    <row r="28" spans="1:4" s="35" customFormat="1" ht="12">
      <c r="A28" s="60" t="s">
        <v>55</v>
      </c>
      <c r="B28" s="70"/>
      <c r="C28" s="70"/>
      <c r="D28" s="71"/>
    </row>
    <row r="29" spans="1:4" s="35" customFormat="1" ht="10.5" customHeight="1" thickBot="1">
      <c r="A29" s="24"/>
      <c r="B29" s="12"/>
      <c r="C29" s="12"/>
      <c r="D29" s="26"/>
    </row>
    <row r="30" spans="1:4" s="29" customFormat="1" ht="12">
      <c r="A30" s="30"/>
      <c r="B30" s="31"/>
      <c r="C30" s="31"/>
      <c r="D30" s="30"/>
    </row>
    <row r="31" spans="1:4" ht="12">
      <c r="A31" s="3"/>
      <c r="B31" s="3"/>
      <c r="C31" s="10"/>
      <c r="D31" s="3"/>
    </row>
    <row r="32" spans="1:4" s="50" customFormat="1" ht="13.5" customHeight="1">
      <c r="A32" s="49"/>
      <c r="B32" s="49" t="s">
        <v>31</v>
      </c>
      <c r="C32" s="49"/>
      <c r="D32" s="49"/>
    </row>
    <row r="33" spans="1:4" s="50" customFormat="1" ht="13.5" customHeight="1">
      <c r="A33" s="49"/>
      <c r="B33" s="49" t="s">
        <v>16</v>
      </c>
      <c r="C33" s="49"/>
      <c r="D33" s="49"/>
    </row>
    <row r="34" spans="1:4" s="50" customFormat="1" ht="13.5" customHeight="1">
      <c r="A34" s="49"/>
      <c r="B34" s="49" t="s">
        <v>26</v>
      </c>
      <c r="C34" s="56">
        <v>8000341</v>
      </c>
      <c r="D34" s="49"/>
    </row>
    <row r="35" spans="1:4" s="50" customFormat="1" ht="13.5" customHeight="1">
      <c r="A35" s="49"/>
      <c r="B35" s="49" t="s">
        <v>27</v>
      </c>
      <c r="C35" s="52">
        <f>1371826-182850</f>
        <v>1188976</v>
      </c>
      <c r="D35" s="49"/>
    </row>
    <row r="36" spans="1:4" s="50" customFormat="1" ht="13.5" customHeight="1">
      <c r="A36" s="49"/>
      <c r="B36" s="49" t="s">
        <v>33</v>
      </c>
      <c r="C36" s="55">
        <f>SUM(C33:C35)</f>
        <v>9189317</v>
      </c>
      <c r="D36" s="49"/>
    </row>
    <row r="37" spans="1:4" s="50" customFormat="1" ht="13.5" customHeight="1">
      <c r="A37" s="49"/>
      <c r="B37" s="49"/>
      <c r="C37" s="52"/>
      <c r="D37" s="49"/>
    </row>
    <row r="38" spans="1:4" s="50" customFormat="1" ht="13.5" customHeight="1">
      <c r="A38" s="49"/>
      <c r="B38" s="49" t="s">
        <v>17</v>
      </c>
      <c r="C38" s="52"/>
      <c r="D38" s="49"/>
    </row>
    <row r="39" spans="1:4" s="50" customFormat="1" ht="13.5" customHeight="1">
      <c r="A39" s="49"/>
      <c r="B39" s="49" t="s">
        <v>26</v>
      </c>
      <c r="C39" s="52">
        <v>3134132</v>
      </c>
      <c r="D39" s="49"/>
    </row>
    <row r="40" spans="1:4" s="50" customFormat="1" ht="13.5" customHeight="1">
      <c r="A40" s="49"/>
      <c r="B40" s="49" t="s">
        <v>27</v>
      </c>
      <c r="C40" s="52">
        <v>131565</v>
      </c>
      <c r="D40" s="49"/>
    </row>
    <row r="41" spans="1:4" s="50" customFormat="1" ht="13.5" customHeight="1">
      <c r="A41" s="49"/>
      <c r="B41" s="49" t="s">
        <v>28</v>
      </c>
      <c r="C41" s="52">
        <v>279885</v>
      </c>
      <c r="D41" s="49"/>
    </row>
    <row r="42" spans="1:4" s="50" customFormat="1" ht="13.5" customHeight="1">
      <c r="A42" s="49"/>
      <c r="B42" s="49" t="s">
        <v>29</v>
      </c>
      <c r="C42" s="57">
        <v>-212508</v>
      </c>
      <c r="D42" s="49"/>
    </row>
    <row r="43" spans="1:4" s="50" customFormat="1" ht="13.5" customHeight="1">
      <c r="A43" s="49"/>
      <c r="B43" s="49" t="s">
        <v>34</v>
      </c>
      <c r="C43" s="55">
        <f>SUM(C39:C42)</f>
        <v>3333074</v>
      </c>
      <c r="D43" s="49"/>
    </row>
    <row r="44" spans="1:4" s="50" customFormat="1" ht="13.5" customHeight="1">
      <c r="A44" s="49"/>
      <c r="B44" s="49"/>
      <c r="C44" s="49"/>
      <c r="D44" s="49"/>
    </row>
    <row r="45" spans="1:4" s="50" customFormat="1" ht="13.5" customHeight="1" thickBot="1">
      <c r="A45" s="49"/>
      <c r="B45" s="49" t="s">
        <v>32</v>
      </c>
      <c r="C45" s="53">
        <f>(+C43+C36)</f>
        <v>12522391</v>
      </c>
      <c r="D45" s="49"/>
    </row>
    <row r="46" spans="1:4" s="50" customFormat="1" ht="12.75" thickTop="1">
      <c r="A46" s="58"/>
      <c r="B46" s="58"/>
      <c r="C46" s="59"/>
      <c r="D46" s="58"/>
    </row>
    <row r="47" spans="1:4" ht="12">
      <c r="A47" s="3"/>
      <c r="B47" s="3"/>
      <c r="C47" s="33"/>
      <c r="D47" s="3"/>
    </row>
    <row r="48" spans="1:4" ht="12">
      <c r="A48" s="3"/>
      <c r="B48" s="3"/>
      <c r="C48" s="3"/>
      <c r="D48" s="3"/>
    </row>
  </sheetData>
  <sheetProtection/>
  <mergeCells count="6">
    <mergeCell ref="A28:D28"/>
    <mergeCell ref="A3:D3"/>
    <mergeCell ref="A4:D4"/>
    <mergeCell ref="A6:D6"/>
    <mergeCell ref="A7:D7"/>
    <mergeCell ref="A27:D27"/>
  </mergeCells>
  <conditionalFormatting sqref="A10:D22 A32:D45">
    <cfRule type="expression" priority="1" dxfId="0" stopIfTrue="1">
      <formula>MOD(ROW(),2)=0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2008-02-26T22:58:16Z</cp:lastPrinted>
  <dcterms:created xsi:type="dcterms:W3CDTF">2002-08-09T20:19:58Z</dcterms:created>
  <dcterms:modified xsi:type="dcterms:W3CDTF">2008-11-21T20:35:18Z</dcterms:modified>
  <cp:category/>
  <cp:version/>
  <cp:contentType/>
  <cp:contentStatus/>
</cp:coreProperties>
</file>