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</sheets>
  <definedNames>
    <definedName name="_xlnm.Print_Area" localSheetId="0">'Sheet1'!$A$1:$K$251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<sst xmlns="http://schemas.openxmlformats.org/spreadsheetml/2006/main" count="462" uniqueCount="243">
  <si>
    <t>Accumulated</t>
  </si>
  <si>
    <t>Book Value</t>
  </si>
  <si>
    <t xml:space="preserve">Additions </t>
  </si>
  <si>
    <t>Depreciation</t>
  </si>
  <si>
    <t/>
  </si>
  <si>
    <t xml:space="preserve"> </t>
  </si>
  <si>
    <t xml:space="preserve"> Improvements other than buildings - </t>
  </si>
  <si>
    <t xml:space="preserve">  Residential life fiber optic project</t>
  </si>
  <si>
    <t xml:space="preserve">  Energy system </t>
  </si>
  <si>
    <t xml:space="preserve">   Library books</t>
  </si>
  <si>
    <t xml:space="preserve">   Land and non-structural improvements </t>
  </si>
  <si>
    <t xml:space="preserve">   Buildings</t>
  </si>
  <si>
    <t xml:space="preserve">   Equipment</t>
  </si>
  <si>
    <t>A</t>
  </si>
  <si>
    <t xml:space="preserve">  Land </t>
  </si>
  <si>
    <t xml:space="preserve">  Land improvements</t>
  </si>
  <si>
    <t xml:space="preserve">  Agricultural administration building </t>
  </si>
  <si>
    <t xml:space="preserve">  O. K. Allen hall </t>
  </si>
  <si>
    <t xml:space="preserve">  Assembly center</t>
  </si>
  <si>
    <t xml:space="preserve">  Thomas J. Atkinson hall</t>
  </si>
  <si>
    <t xml:space="preserve">  John J. Audubon hall </t>
  </si>
  <si>
    <t xml:space="preserve">  Bituminous laboratory</t>
  </si>
  <si>
    <t xml:space="preserve">  David F. Boyd hall </t>
  </si>
  <si>
    <t xml:space="preserve">  Thomas D. Boyd hall</t>
  </si>
  <si>
    <t xml:space="preserve">  Carpenter shop </t>
  </si>
  <si>
    <t xml:space="preserve">  Central utility building </t>
  </si>
  <si>
    <t xml:space="preserve">  Charles E. Coates chemical laboratories</t>
  </si>
  <si>
    <t xml:space="preserve">  A. R. Choppin hall </t>
  </si>
  <si>
    <t xml:space="preserve">  Coastal studies institute building </t>
  </si>
  <si>
    <t xml:space="preserve">  Cooperative extension storage facility </t>
  </si>
  <si>
    <t xml:space="preserve">  Cotton fiber laboratory</t>
  </si>
  <si>
    <t xml:space="preserve">  Dairy improvement center </t>
  </si>
  <si>
    <t xml:space="preserve">  Dairy milking parlor</t>
  </si>
  <si>
    <t xml:space="preserve">  Dairy production center</t>
  </si>
  <si>
    <t xml:space="preserve">  Dairy science building </t>
  </si>
  <si>
    <t xml:space="preserve">  William H. Dalrymple laboratory</t>
  </si>
  <si>
    <t xml:space="preserve">  William R. Dodson auditorium </t>
  </si>
  <si>
    <t xml:space="preserve">  E.B. Doran agricultural engineering building </t>
  </si>
  <si>
    <t xml:space="preserve">  Electrical engineering building</t>
  </si>
  <si>
    <t xml:space="preserve">  Engineering shops</t>
  </si>
  <si>
    <t xml:space="preserve">  Entrance gates </t>
  </si>
  <si>
    <t xml:space="preserve">  Faculty club building</t>
  </si>
  <si>
    <t xml:space="preserve">  Firemen training center-</t>
  </si>
  <si>
    <t xml:space="preserve">  Field house</t>
  </si>
  <si>
    <t xml:space="preserve">  Food science building</t>
  </si>
  <si>
    <t xml:space="preserve">  Forestry building</t>
  </si>
  <si>
    <t xml:space="preserve">  Murphy J. Foster hall</t>
  </si>
  <si>
    <t xml:space="preserve">  J. B. Francioni hall </t>
  </si>
  <si>
    <t xml:space="preserve">  Greek theatre</t>
  </si>
  <si>
    <t xml:space="preserve">  Greenhouses</t>
  </si>
  <si>
    <t xml:space="preserve">  Gymnasium-auditorium </t>
  </si>
  <si>
    <t xml:space="preserve">  William B. Hatcher hall</t>
  </si>
  <si>
    <t xml:space="preserve">  Hemophilia laboratory</t>
  </si>
  <si>
    <t xml:space="preserve">  Henhouse building</t>
  </si>
  <si>
    <t xml:space="preserve">  Hilltop Arboretum </t>
  </si>
  <si>
    <t xml:space="preserve">  Robert L. Himes hall </t>
  </si>
  <si>
    <t xml:space="preserve">  Campbell B. Hodges hall</t>
  </si>
  <si>
    <t xml:space="preserve">  Home management house-        </t>
  </si>
  <si>
    <t xml:space="preserve">  Howe/Russell geoscience complex</t>
  </si>
  <si>
    <t xml:space="preserve">  Clyde Ingram hall</t>
  </si>
  <si>
    <t xml:space="preserve">  International learning center building</t>
  </si>
  <si>
    <t xml:space="preserve">  William P. Johnston hall </t>
  </si>
  <si>
    <t xml:space="preserve">  Seaman A. Knapp hall </t>
  </si>
  <si>
    <t xml:space="preserve">  Laboratory school</t>
  </si>
  <si>
    <t xml:space="preserve">  Lake project </t>
  </si>
  <si>
    <t xml:space="preserve">  Life sciences building </t>
  </si>
  <si>
    <t xml:space="preserve">  Life sciences building annex </t>
  </si>
  <si>
    <t xml:space="preserve">  Livestock exhibit building</t>
  </si>
  <si>
    <t xml:space="preserve">  Samuel Lockett hall</t>
  </si>
  <si>
    <t xml:space="preserve">  Huey P. Long field house </t>
  </si>
  <si>
    <t xml:space="preserve">  Maison Francaise (French House)</t>
  </si>
  <si>
    <t xml:space="preserve">  Middleton library</t>
  </si>
  <si>
    <t xml:space="preserve">  Military and aerospace studies building</t>
  </si>
  <si>
    <t xml:space="preserve">  Mini-farm and exhibit building </t>
  </si>
  <si>
    <t xml:space="preserve">  Mobile equipment storage building</t>
  </si>
  <si>
    <t xml:space="preserve">  Museum of geoscience exhibit building</t>
  </si>
  <si>
    <t xml:space="preserve">  Music and dramatic arts building</t>
  </si>
  <si>
    <t xml:space="preserve">  Music building (new) </t>
  </si>
  <si>
    <t xml:space="preserve">  Natatorium </t>
  </si>
  <si>
    <t xml:space="preserve">  Harry B. Nelson memorial building</t>
  </si>
  <si>
    <t xml:space="preserve">  James W. Nicholson hall</t>
  </si>
  <si>
    <t xml:space="preserve">  Nuclear science center </t>
  </si>
  <si>
    <t xml:space="preserve">  John M. Parker agricultural center </t>
  </si>
  <si>
    <t xml:space="preserve">  George Peabody hall</t>
  </si>
  <si>
    <t xml:space="preserve">  Plant pathology head house and residence </t>
  </si>
  <si>
    <t xml:space="preserve">  Ruffin G. Pleasant hall</t>
  </si>
  <si>
    <t xml:space="preserve">  Powerhouse </t>
  </si>
  <si>
    <t xml:space="preserve">  Arthur T. Prescott hall</t>
  </si>
  <si>
    <t xml:space="preserve">  Public safety building </t>
  </si>
  <si>
    <t xml:space="preserve">  Public safety storage facility </t>
  </si>
  <si>
    <t xml:space="preserve">  Research laboratory and motor pool </t>
  </si>
  <si>
    <t xml:space="preserve">  Residences-                                                                </t>
  </si>
  <si>
    <t xml:space="preserve">  Sea grant shop</t>
  </si>
  <si>
    <t xml:space="preserve">  Sigma phi epsilon house</t>
  </si>
  <si>
    <t xml:space="preserve">  William C. Stubbs hall </t>
  </si>
  <si>
    <t xml:space="preserve">  Student recreational sports center</t>
  </si>
  <si>
    <t xml:space="preserve">  Madison B. Sturgis hall</t>
  </si>
  <si>
    <t xml:space="preserve">  Swine palace theatre </t>
  </si>
  <si>
    <t xml:space="preserve">  Veterinary medicine building </t>
  </si>
  <si>
    <t xml:space="preserve">  Veterinary sciences building </t>
  </si>
  <si>
    <t xml:space="preserve">  Visitor's registration/information building</t>
  </si>
  <si>
    <t xml:space="preserve">  Waste incinerator</t>
  </si>
  <si>
    <t xml:space="preserve">  Harry D. Wilson laboratories</t>
  </si>
  <si>
    <t xml:space="preserve">  Women's housing annex I</t>
  </si>
  <si>
    <t xml:space="preserve">  Minor buildings</t>
  </si>
  <si>
    <t xml:space="preserve">  Acadian hall</t>
  </si>
  <si>
    <t xml:space="preserve">  Athletic maintenance storage </t>
  </si>
  <si>
    <t xml:space="preserve">  Athletic administrative building </t>
  </si>
  <si>
    <t xml:space="preserve">  P. G. T. Beauregard hall </t>
  </si>
  <si>
    <t xml:space="preserve">  Emily H. Blake hall</t>
  </si>
  <si>
    <t xml:space="preserve">  Annie Boyd hall</t>
  </si>
  <si>
    <t xml:space="preserve">  James F. Broussard hall</t>
  </si>
  <si>
    <t xml:space="preserve">  Child care center </t>
  </si>
  <si>
    <t xml:space="preserve">  Copy and mail center</t>
  </si>
  <si>
    <t xml:space="preserve">  East campus apartments </t>
  </si>
  <si>
    <t xml:space="preserve">  Evangeline hall</t>
  </si>
  <si>
    <t xml:space="preserve">  Football indoor practice facility</t>
  </si>
  <si>
    <t xml:space="preserve">  Louise Garig hall</t>
  </si>
  <si>
    <t xml:space="preserve">  Edward J. Gay apartments </t>
  </si>
  <si>
    <t xml:space="preserve">  Golf clubhouse </t>
  </si>
  <si>
    <t xml:space="preserve">  Golf course</t>
  </si>
  <si>
    <t xml:space="preserve">  Mary C. Herget hall</t>
  </si>
  <si>
    <t xml:space="preserve">  Highland hall</t>
  </si>
  <si>
    <t xml:space="preserve">  Highland laundry building</t>
  </si>
  <si>
    <t xml:space="preserve">  Andrew Jackson hall</t>
  </si>
  <si>
    <t xml:space="preserve">  Grace King hall</t>
  </si>
  <si>
    <t xml:space="preserve">  John A. Lejeune hall </t>
  </si>
  <si>
    <t xml:space="preserve">  Married students apartments</t>
  </si>
  <si>
    <t xml:space="preserve">  Joan C. Miller hall</t>
  </si>
  <si>
    <t xml:space="preserve">  Lizzie C. McVoy hall </t>
  </si>
  <si>
    <t xml:space="preserve">  Bernie Moore stadium </t>
  </si>
  <si>
    <t xml:space="preserve">  North highland cafeteria</t>
  </si>
  <si>
    <t xml:space="preserve">  Parking lot restrooms</t>
  </si>
  <si>
    <t xml:space="preserve">  Pentagon lounge and service building</t>
  </si>
  <si>
    <t xml:space="preserve">  Pentagon dining hall </t>
  </si>
  <si>
    <t xml:space="preserve">  Printing building</t>
  </si>
  <si>
    <t xml:space="preserve">  Service station</t>
  </si>
  <si>
    <t xml:space="preserve">  Edmund Kirby Smith hall</t>
  </si>
  <si>
    <t xml:space="preserve">  Student health center</t>
  </si>
  <si>
    <t xml:space="preserve">  Tennis court and stadium </t>
  </si>
  <si>
    <t xml:space="preserve">  Tiger gift center (satellite location)</t>
  </si>
  <si>
    <t xml:space="preserve">  Tiger stadium</t>
  </si>
  <si>
    <t xml:space="preserve">  Zachary Taylor hall</t>
  </si>
  <si>
    <t xml:space="preserve">  Union</t>
  </si>
  <si>
    <t xml:space="preserve">  Union theatre building </t>
  </si>
  <si>
    <t xml:space="preserve">  Union warehouse</t>
  </si>
  <si>
    <t xml:space="preserve">  University stores</t>
  </si>
  <si>
    <t xml:space="preserve">  West Campus apartments </t>
  </si>
  <si>
    <t xml:space="preserve">  Women's soccer facility</t>
  </si>
  <si>
    <t xml:space="preserve">  Women's softball facility</t>
  </si>
  <si>
    <t xml:space="preserve">      Total educational plant</t>
  </si>
  <si>
    <t xml:space="preserve">      Total auxiliary plant</t>
  </si>
  <si>
    <t xml:space="preserve">      Total equipment</t>
  </si>
  <si>
    <t xml:space="preserve">      Total geology camp-Colorado Springs</t>
  </si>
  <si>
    <t xml:space="preserve">        Total </t>
  </si>
  <si>
    <t xml:space="preserve">     Buildings </t>
  </si>
  <si>
    <t xml:space="preserve">     Non-structural improvements </t>
  </si>
  <si>
    <t xml:space="preserve">     Helen M. Carter </t>
  </si>
  <si>
    <t xml:space="preserve">     Agnes Morris</t>
  </si>
  <si>
    <t xml:space="preserve">     Buildings</t>
  </si>
  <si>
    <t xml:space="preserve">     Chancellor's house</t>
  </si>
  <si>
    <t xml:space="preserve">     Dean of men </t>
  </si>
  <si>
    <t xml:space="preserve">     Horticulture foreman</t>
  </si>
  <si>
    <t xml:space="preserve">  Center for advanced microstructure and devices</t>
  </si>
  <si>
    <t xml:space="preserve">  Football practice field </t>
  </si>
  <si>
    <t xml:space="preserve">  Residential college</t>
  </si>
  <si>
    <t xml:space="preserve">   Capital leases</t>
  </si>
  <si>
    <t xml:space="preserve">  </t>
  </si>
  <si>
    <t xml:space="preserve">  Efferson hall</t>
  </si>
  <si>
    <t xml:space="preserve">  Julian C. Miller hall</t>
  </si>
  <si>
    <t xml:space="preserve">  Engineering laboratory annex building</t>
  </si>
  <si>
    <t xml:space="preserve">  Renewable natural resources building</t>
  </si>
  <si>
    <t xml:space="preserve">  Tureaud hall</t>
  </si>
  <si>
    <t xml:space="preserve">  Wetland resources building</t>
  </si>
  <si>
    <t xml:space="preserve">  Virginia Rice Williams hall</t>
  </si>
  <si>
    <t xml:space="preserve">  Art building</t>
  </si>
  <si>
    <t xml:space="preserve">  South campus-</t>
  </si>
  <si>
    <t xml:space="preserve">  Sea grant building</t>
  </si>
  <si>
    <t xml:space="preserve">  Alex Box stadium  (new)</t>
  </si>
  <si>
    <t xml:space="preserve">   Movable items</t>
  </si>
  <si>
    <t xml:space="preserve">  Parking garage</t>
  </si>
  <si>
    <t>B</t>
  </si>
  <si>
    <t>C</t>
  </si>
  <si>
    <t xml:space="preserve">  Business education complex</t>
  </si>
  <si>
    <t xml:space="preserve">  Patrick F. Taylor hall</t>
  </si>
  <si>
    <t xml:space="preserve">  Construction management building</t>
  </si>
  <si>
    <t xml:space="preserve">  Hill memorial library building </t>
  </si>
  <si>
    <t xml:space="preserve">  Journalism building</t>
  </si>
  <si>
    <t xml:space="preserve">  Memorial tower</t>
  </si>
  <si>
    <t xml:space="preserve">  Band building</t>
  </si>
  <si>
    <t xml:space="preserve">  Ecology research laboratory</t>
  </si>
  <si>
    <t xml:space="preserve">  Ecology greenhouse</t>
  </si>
  <si>
    <t xml:space="preserve">  Sea grant storage A</t>
  </si>
  <si>
    <t xml:space="preserve">  Sea grant storage B</t>
  </si>
  <si>
    <t xml:space="preserve">  Vegetation research laboratory</t>
  </si>
  <si>
    <t xml:space="preserve">  Agricultural metal building</t>
  </si>
  <si>
    <t xml:space="preserve">  Football operations center</t>
  </si>
  <si>
    <t xml:space="preserve">  Germaine Laville cafeteria</t>
  </si>
  <si>
    <t xml:space="preserve">  Tiger habitat</t>
  </si>
  <si>
    <t xml:space="preserve">  Press building</t>
  </si>
  <si>
    <t xml:space="preserve">  Residential life warehouse</t>
  </si>
  <si>
    <t xml:space="preserve">  Jessie Coates hall (chemical engineering building)</t>
  </si>
  <si>
    <t xml:space="preserve">  Demonstration equipment and supplies storage</t>
  </si>
  <si>
    <t xml:space="preserve">   Collections</t>
  </si>
  <si>
    <t>Educational plant --</t>
  </si>
  <si>
    <t>Auxiliary plant --</t>
  </si>
  <si>
    <t>Equipment-unallocated --</t>
  </si>
  <si>
    <t>Geology Camp-Colorado Springs --</t>
  </si>
  <si>
    <t xml:space="preserve">  Educational plant -</t>
  </si>
  <si>
    <t>ANALYSIS G-2B</t>
  </si>
  <si>
    <t>Analysis of Investment in Plant</t>
  </si>
  <si>
    <t xml:space="preserve">  Louisiana house</t>
  </si>
  <si>
    <t xml:space="preserve">  Veterinary medicine trailer</t>
  </si>
  <si>
    <t xml:space="preserve">  Band hall</t>
  </si>
  <si>
    <t xml:space="preserve">  Design building</t>
  </si>
  <si>
    <t xml:space="preserve">  Energy center</t>
  </si>
  <si>
    <t xml:space="preserve">  Energy, coast and environment building</t>
  </si>
  <si>
    <t xml:space="preserve">  Engineering research and development building</t>
  </si>
  <si>
    <t xml:space="preserve">  Environmental studies</t>
  </si>
  <si>
    <t xml:space="preserve">  Facility services surplus storage</t>
  </si>
  <si>
    <t xml:space="preserve">  Fred C. Frey building</t>
  </si>
  <si>
    <t xml:space="preserve">  Human ecology building</t>
  </si>
  <si>
    <t xml:space="preserve">  Lakeshore house</t>
  </si>
  <si>
    <t xml:space="preserve">  Louisiana transportation and research center</t>
  </si>
  <si>
    <t xml:space="preserve">  Manship school research facility</t>
  </si>
  <si>
    <t xml:space="preserve">  Old President's house</t>
  </si>
  <si>
    <t xml:space="preserve">  Power plant/ cogen system building</t>
  </si>
  <si>
    <t xml:space="preserve">  East Germaine Laville</t>
  </si>
  <si>
    <t xml:space="preserve">  West Germaine Laville</t>
  </si>
  <si>
    <t>June 30, 2010</t>
  </si>
  <si>
    <t xml:space="preserve">  Rural life museum addition                             </t>
  </si>
  <si>
    <t>D</t>
  </si>
  <si>
    <t>E</t>
  </si>
  <si>
    <t>F</t>
  </si>
  <si>
    <t>For the year ended June 30, 2011</t>
  </si>
  <si>
    <t>June 30, 2011</t>
  </si>
  <si>
    <t xml:space="preserve">B.  $195,551,241 includes a prior year balance of $194,656,651 plus a prior period adjustment of $894,590. </t>
  </si>
  <si>
    <t xml:space="preserve">A.  $27,936,535 includes a prior year balance of $39,166,638 plus a prior period adjustment for building removal of ($11,230,103). </t>
  </si>
  <si>
    <t xml:space="preserve">D.  Building removed during fiscal year ended June 30, 2011. </t>
  </si>
  <si>
    <t>E.  $260,074 consists of $950,000 in new additions and ($689,926) in retirements.</t>
  </si>
  <si>
    <t xml:space="preserve">C.  $3,378,720 includes a prior year balance of $3,303,720 plus a prior period adjustment of $75,000. </t>
  </si>
  <si>
    <t>F.  $985,186 consists of $12,105,020 in new additions and ($11,119,834) in retirements.</t>
  </si>
  <si>
    <t xml:space="preserve">  Laboratory school Pennington McKernan gym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</si>
</sst>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51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name val="Bodoni MT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58">
      <alignment/>
      <protection/>
    </xf>
    <xf numFmtId="165" fontId="47" fillId="0" borderId="0" xfId="45" applyNumberFormat="1" applyFont="1" applyFill="1" applyBorder="1" applyAlignment="1" applyProtection="1">
      <alignment vertical="center"/>
      <protection/>
    </xf>
    <xf numFmtId="165" fontId="4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15" fontId="6" fillId="0" borderId="1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64" fontId="6" fillId="0" borderId="0" xfId="46" applyNumberFormat="1" applyFont="1" applyFill="1" applyAlignment="1" applyProtection="1">
      <alignment vertical="center"/>
      <protection/>
    </xf>
    <xf numFmtId="164" fontId="6" fillId="0" borderId="0" xfId="46" applyNumberFormat="1" applyFont="1" applyFill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Border="1" applyAlignment="1" applyProtection="1">
      <alignment horizontal="right"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4" fontId="6" fillId="0" borderId="13" xfId="46" applyNumberFormat="1" applyFont="1" applyFill="1" applyBorder="1" applyAlignment="1" applyProtection="1">
      <alignment vertical="center"/>
      <protection/>
    </xf>
    <xf numFmtId="0" fontId="8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46" applyNumberFormat="1" applyFont="1" applyFill="1" applyAlignment="1" applyProtection="1">
      <alignment horizontal="center" vertical="center"/>
      <protection/>
    </xf>
    <xf numFmtId="165" fontId="9" fillId="0" borderId="0" xfId="42" applyNumberFormat="1" applyFont="1" applyFill="1" applyAlignment="1" applyProtection="1">
      <alignment horizontal="center" vertical="center"/>
      <protection/>
    </xf>
    <xf numFmtId="165" fontId="9" fillId="0" borderId="0" xfId="4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49" fillId="0" borderId="0" xfId="45" applyNumberFormat="1" applyFont="1" applyAlignment="1" applyProtection="1">
      <alignment horizontal="center" vertical="center"/>
      <protection/>
    </xf>
    <xf numFmtId="165" fontId="50" fillId="0" borderId="0" xfId="45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152400</xdr:rowOff>
    </xdr:from>
    <xdr:to>
      <xdr:col>0</xdr:col>
      <xdr:colOff>2333625</xdr:colOff>
      <xdr:row>5</xdr:row>
      <xdr:rowOff>38100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52400"/>
          <a:ext cx="1771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89"/>
  <sheetViews>
    <sheetView showGridLines="0" tabSelected="1" zoomScalePageLayoutView="0" workbookViewId="0" topLeftCell="A232">
      <selection activeCell="A256" sqref="A256"/>
    </sheetView>
  </sheetViews>
  <sheetFormatPr defaultColWidth="9.140625" defaultRowHeight="12.75"/>
  <cols>
    <col min="1" max="1" width="43.00390625" style="1" bestFit="1" customWidth="1"/>
    <col min="2" max="2" width="1.8515625" style="1" customWidth="1"/>
    <col min="3" max="3" width="14.421875" style="1" bestFit="1" customWidth="1"/>
    <col min="4" max="4" width="1.8515625" style="3" customWidth="1"/>
    <col min="5" max="5" width="11.8515625" style="2" bestFit="1" customWidth="1"/>
    <col min="6" max="6" width="1.8515625" style="15" customWidth="1"/>
    <col min="7" max="7" width="14.421875" style="1" bestFit="1" customWidth="1"/>
    <col min="8" max="8" width="1.8515625" style="1" customWidth="1"/>
    <col min="9" max="9" width="12.8515625" style="3" bestFit="1" customWidth="1"/>
    <col min="10" max="10" width="1.8515625" style="1" customWidth="1"/>
    <col min="11" max="11" width="12.8515625" style="3" bestFit="1" customWidth="1"/>
    <col min="12" max="241" width="8.7109375" style="1" customWidth="1"/>
    <col min="242" max="16384" width="9.140625" style="4" customWidth="1"/>
  </cols>
  <sheetData>
    <row r="1" spans="1:11" ht="12.75">
      <c r="A1" s="65"/>
      <c r="B1" s="21"/>
      <c r="C1" s="21"/>
      <c r="D1" s="55"/>
      <c r="E1" s="21"/>
      <c r="F1" s="21"/>
      <c r="G1" s="21"/>
      <c r="H1" s="21"/>
      <c r="I1" s="19"/>
      <c r="J1" s="13"/>
      <c r="K1" s="19"/>
    </row>
    <row r="2" spans="1:11" ht="13.5" customHeight="1">
      <c r="A2" s="65"/>
      <c r="B2" s="21"/>
      <c r="C2" s="21"/>
      <c r="D2" s="55"/>
      <c r="E2" s="21"/>
      <c r="F2" s="21"/>
      <c r="G2" s="21"/>
      <c r="H2" s="21"/>
      <c r="I2" s="19"/>
      <c r="J2" s="17"/>
      <c r="K2" s="18"/>
    </row>
    <row r="3" spans="1:241" s="6" customFormat="1" ht="16.5">
      <c r="A3" s="65"/>
      <c r="B3" s="22"/>
      <c r="C3" s="66" t="s">
        <v>209</v>
      </c>
      <c r="D3" s="66"/>
      <c r="E3" s="66"/>
      <c r="F3" s="66"/>
      <c r="G3" s="66"/>
      <c r="H3" s="66"/>
      <c r="I3" s="66"/>
      <c r="J3" s="66"/>
      <c r="K3" s="6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6" customFormat="1" ht="6" customHeight="1">
      <c r="A4" s="65"/>
      <c r="B4" s="24"/>
      <c r="C4" s="64"/>
      <c r="D4" s="64"/>
      <c r="E4" s="64"/>
      <c r="F4" s="64"/>
      <c r="G4" s="64"/>
      <c r="H4" s="54"/>
      <c r="I4" s="19"/>
      <c r="J4" s="19"/>
      <c r="K4" s="19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6" customFormat="1" ht="16.5">
      <c r="A5" s="65"/>
      <c r="B5" s="22"/>
      <c r="C5" s="66" t="s">
        <v>210</v>
      </c>
      <c r="D5" s="66"/>
      <c r="E5" s="66"/>
      <c r="F5" s="66"/>
      <c r="G5" s="66"/>
      <c r="H5" s="66"/>
      <c r="I5" s="66"/>
      <c r="J5" s="66"/>
      <c r="K5" s="6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</row>
    <row r="6" spans="1:241" s="6" customFormat="1" ht="16.5">
      <c r="A6" s="65"/>
      <c r="B6" s="22"/>
      <c r="C6" s="66" t="s">
        <v>234</v>
      </c>
      <c r="D6" s="66"/>
      <c r="E6" s="66"/>
      <c r="F6" s="66"/>
      <c r="G6" s="66"/>
      <c r="H6" s="66"/>
      <c r="I6" s="66"/>
      <c r="J6" s="66"/>
      <c r="K6" s="6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s="6" customFormat="1" ht="8.25" customHeight="1">
      <c r="A7" s="65"/>
      <c r="B7" s="22"/>
      <c r="C7" s="22"/>
      <c r="D7" s="23"/>
      <c r="E7" s="22"/>
      <c r="F7" s="22"/>
      <c r="G7" s="22"/>
      <c r="H7" s="21"/>
      <c r="I7" s="19"/>
      <c r="J7" s="18"/>
      <c r="K7" s="18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11" ht="12.75">
      <c r="A8" s="65"/>
      <c r="B8" s="23"/>
      <c r="C8" s="23"/>
      <c r="D8" s="23"/>
      <c r="E8" s="23"/>
      <c r="F8" s="23"/>
      <c r="G8" s="23"/>
      <c r="H8" s="21"/>
      <c r="I8" s="19"/>
      <c r="J8" s="19"/>
      <c r="K8" s="19"/>
    </row>
    <row r="9" spans="1:11" ht="12">
      <c r="A9" s="19"/>
      <c r="B9" s="19"/>
      <c r="C9" s="19"/>
      <c r="D9" s="19"/>
      <c r="E9" s="19"/>
      <c r="F9" s="20"/>
      <c r="G9" s="19"/>
      <c r="H9" s="19"/>
      <c r="I9" s="19"/>
      <c r="J9" s="19"/>
      <c r="K9" s="19"/>
    </row>
    <row r="10" spans="1:11" ht="12">
      <c r="A10" s="19"/>
      <c r="B10" s="19"/>
      <c r="C10" s="19"/>
      <c r="D10" s="19"/>
      <c r="E10" s="19"/>
      <c r="F10" s="20"/>
      <c r="G10" s="19"/>
      <c r="H10" s="19"/>
      <c r="I10" s="19"/>
      <c r="J10" s="19"/>
      <c r="K10" s="19"/>
    </row>
    <row r="11" spans="1:11" ht="13.5">
      <c r="A11" s="25"/>
      <c r="B11" s="25"/>
      <c r="C11" s="25"/>
      <c r="D11" s="56"/>
      <c r="E11" s="26"/>
      <c r="F11" s="27"/>
      <c r="G11" s="25"/>
      <c r="H11" s="25"/>
      <c r="I11" s="28" t="s">
        <v>0</v>
      </c>
      <c r="J11" s="25"/>
      <c r="K11" s="27" t="s">
        <v>1</v>
      </c>
    </row>
    <row r="12" spans="1:11" ht="13.5">
      <c r="A12" s="25"/>
      <c r="B12" s="25"/>
      <c r="C12" s="29" t="s">
        <v>229</v>
      </c>
      <c r="D12" s="57"/>
      <c r="E12" s="30" t="s">
        <v>2</v>
      </c>
      <c r="F12" s="28"/>
      <c r="G12" s="31" t="s">
        <v>235</v>
      </c>
      <c r="H12" s="32"/>
      <c r="I12" s="33" t="s">
        <v>3</v>
      </c>
      <c r="J12" s="32"/>
      <c r="K12" s="29" t="s">
        <v>235</v>
      </c>
    </row>
    <row r="13" spans="1:11" ht="13.5">
      <c r="A13" s="25"/>
      <c r="B13" s="25"/>
      <c r="C13" s="34"/>
      <c r="D13" s="57"/>
      <c r="E13" s="35"/>
      <c r="F13" s="28"/>
      <c r="G13" s="34"/>
      <c r="H13" s="25"/>
      <c r="I13" s="27"/>
      <c r="J13" s="25"/>
      <c r="K13" s="27"/>
    </row>
    <row r="14" spans="1:241" s="9" customFormat="1" ht="13.5">
      <c r="A14" s="36" t="s">
        <v>204</v>
      </c>
      <c r="B14" s="37" t="s">
        <v>4</v>
      </c>
      <c r="C14" s="38"/>
      <c r="D14" s="58"/>
      <c r="E14" s="38"/>
      <c r="F14" s="40"/>
      <c r="G14" s="38"/>
      <c r="H14" s="36"/>
      <c r="I14" s="40"/>
      <c r="J14" s="36"/>
      <c r="K14" s="4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</row>
    <row r="15" spans="1:241" s="9" customFormat="1" ht="13.5">
      <c r="A15" s="36" t="s">
        <v>14</v>
      </c>
      <c r="B15" s="37" t="s">
        <v>4</v>
      </c>
      <c r="C15" s="41">
        <v>676256</v>
      </c>
      <c r="D15" s="59"/>
      <c r="E15" s="42">
        <v>0</v>
      </c>
      <c r="F15" s="42"/>
      <c r="G15" s="41">
        <f>+C15+E15</f>
        <v>676256</v>
      </c>
      <c r="H15" s="41"/>
      <c r="I15" s="42">
        <v>0</v>
      </c>
      <c r="J15" s="41"/>
      <c r="K15" s="42">
        <f aca="true" t="shared" si="0" ref="K15:K20">G15-I15</f>
        <v>676256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</row>
    <row r="16" spans="1:241" s="9" customFormat="1" ht="13.5">
      <c r="A16" s="36" t="s">
        <v>15</v>
      </c>
      <c r="B16" s="37" t="s">
        <v>4</v>
      </c>
      <c r="C16" s="43">
        <v>37396868</v>
      </c>
      <c r="D16" s="58"/>
      <c r="E16" s="44">
        <f>1614540+326664+87025+114286+504</f>
        <v>2143019</v>
      </c>
      <c r="F16" s="44"/>
      <c r="G16" s="43">
        <f>+C16+E16</f>
        <v>39539887</v>
      </c>
      <c r="H16" s="43"/>
      <c r="I16" s="44">
        <v>21923739</v>
      </c>
      <c r="J16" s="43"/>
      <c r="K16" s="44">
        <f t="shared" si="0"/>
        <v>17616148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</row>
    <row r="17" spans="1:241" s="9" customFormat="1" ht="13.5">
      <c r="A17" s="36" t="s">
        <v>16</v>
      </c>
      <c r="B17" s="37" t="s">
        <v>4</v>
      </c>
      <c r="C17" s="43">
        <v>732218</v>
      </c>
      <c r="D17" s="60"/>
      <c r="E17" s="44">
        <v>0</v>
      </c>
      <c r="F17" s="44"/>
      <c r="G17" s="43">
        <f>+C17+E17</f>
        <v>732218</v>
      </c>
      <c r="H17" s="43"/>
      <c r="I17" s="44">
        <v>601290</v>
      </c>
      <c r="J17" s="43"/>
      <c r="K17" s="44">
        <f t="shared" si="0"/>
        <v>130928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</row>
    <row r="18" spans="1:241" s="9" customFormat="1" ht="13.5">
      <c r="A18" s="36" t="s">
        <v>195</v>
      </c>
      <c r="B18" s="37"/>
      <c r="C18" s="43">
        <v>158599</v>
      </c>
      <c r="D18" s="60"/>
      <c r="E18" s="44">
        <v>0</v>
      </c>
      <c r="F18" s="44"/>
      <c r="G18" s="43">
        <f>+C18+E18</f>
        <v>158599</v>
      </c>
      <c r="H18" s="43"/>
      <c r="I18" s="44">
        <v>158599</v>
      </c>
      <c r="J18" s="43"/>
      <c r="K18" s="44">
        <f t="shared" si="0"/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</row>
    <row r="19" spans="1:241" s="9" customFormat="1" ht="13.5">
      <c r="A19" s="36" t="s">
        <v>17</v>
      </c>
      <c r="B19" s="37" t="s">
        <v>4</v>
      </c>
      <c r="C19" s="43">
        <v>1145468</v>
      </c>
      <c r="D19" s="60"/>
      <c r="E19" s="44">
        <v>0</v>
      </c>
      <c r="F19" s="44"/>
      <c r="G19" s="43">
        <f>+C19+E19</f>
        <v>1145468</v>
      </c>
      <c r="H19" s="43"/>
      <c r="I19" s="44">
        <v>1021988</v>
      </c>
      <c r="J19" s="43"/>
      <c r="K19" s="44">
        <f t="shared" si="0"/>
        <v>123480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</row>
    <row r="20" spans="1:241" s="9" customFormat="1" ht="13.5">
      <c r="A20" s="36" t="s">
        <v>175</v>
      </c>
      <c r="B20" s="36"/>
      <c r="C20" s="43">
        <v>200973</v>
      </c>
      <c r="D20" s="60"/>
      <c r="E20" s="44">
        <v>0</v>
      </c>
      <c r="F20" s="44"/>
      <c r="G20" s="43">
        <f aca="true" t="shared" si="1" ref="G20:G26">+C20+E20</f>
        <v>200973</v>
      </c>
      <c r="H20" s="43"/>
      <c r="I20" s="44">
        <v>197422</v>
      </c>
      <c r="J20" s="43"/>
      <c r="K20" s="44">
        <f t="shared" si="0"/>
        <v>3551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</row>
    <row r="21" spans="1:241" s="9" customFormat="1" ht="13.5">
      <c r="A21" s="36" t="s">
        <v>19</v>
      </c>
      <c r="B21" s="37" t="s">
        <v>4</v>
      </c>
      <c r="C21" s="43">
        <v>522242</v>
      </c>
      <c r="D21" s="60"/>
      <c r="E21" s="44">
        <v>0</v>
      </c>
      <c r="F21" s="44"/>
      <c r="G21" s="43">
        <f t="shared" si="1"/>
        <v>522242</v>
      </c>
      <c r="H21" s="43"/>
      <c r="I21" s="44">
        <v>479627</v>
      </c>
      <c r="J21" s="43"/>
      <c r="K21" s="44">
        <f aca="true" t="shared" si="2" ref="K21:K77">G21-I21</f>
        <v>42615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spans="1:241" s="9" customFormat="1" ht="13.5">
      <c r="A22" s="36" t="s">
        <v>20</v>
      </c>
      <c r="B22" s="37" t="s">
        <v>4</v>
      </c>
      <c r="C22" s="43">
        <v>352612</v>
      </c>
      <c r="D22" s="60"/>
      <c r="E22" s="44">
        <v>0</v>
      </c>
      <c r="F22" s="44"/>
      <c r="G22" s="43">
        <f t="shared" si="1"/>
        <v>352612</v>
      </c>
      <c r="H22" s="43"/>
      <c r="I22" s="44">
        <v>349588</v>
      </c>
      <c r="J22" s="43"/>
      <c r="K22" s="44">
        <f t="shared" si="2"/>
        <v>3024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</row>
    <row r="23" spans="1:241" s="9" customFormat="1" ht="13.5">
      <c r="A23" s="36" t="s">
        <v>189</v>
      </c>
      <c r="B23" s="37"/>
      <c r="C23" s="43">
        <v>189180</v>
      </c>
      <c r="D23" s="60"/>
      <c r="E23" s="44">
        <v>0</v>
      </c>
      <c r="F23" s="44"/>
      <c r="G23" s="43">
        <f t="shared" si="1"/>
        <v>189180</v>
      </c>
      <c r="H23" s="43"/>
      <c r="I23" s="44">
        <v>189180</v>
      </c>
      <c r="J23" s="43"/>
      <c r="K23" s="44">
        <f>G23-I23</f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</row>
    <row r="24" spans="1:241" s="9" customFormat="1" ht="13.5">
      <c r="A24" s="36" t="s">
        <v>21</v>
      </c>
      <c r="B24" s="37" t="s">
        <v>4</v>
      </c>
      <c r="C24" s="43">
        <v>13089</v>
      </c>
      <c r="D24" s="60"/>
      <c r="E24" s="44">
        <v>0</v>
      </c>
      <c r="F24" s="44"/>
      <c r="G24" s="43">
        <f t="shared" si="1"/>
        <v>13089</v>
      </c>
      <c r="H24" s="43"/>
      <c r="I24" s="44">
        <v>13089</v>
      </c>
      <c r="J24" s="43"/>
      <c r="K24" s="44">
        <f t="shared" si="2"/>
        <v>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</row>
    <row r="25" spans="1:241" s="9" customFormat="1" ht="13.5">
      <c r="A25" s="36" t="s">
        <v>22</v>
      </c>
      <c r="B25" s="37" t="s">
        <v>4</v>
      </c>
      <c r="C25" s="43">
        <v>424080</v>
      </c>
      <c r="D25" s="60"/>
      <c r="E25" s="44">
        <v>0</v>
      </c>
      <c r="F25" s="44"/>
      <c r="G25" s="43">
        <f t="shared" si="1"/>
        <v>424080</v>
      </c>
      <c r="H25" s="43"/>
      <c r="I25" s="44">
        <v>293540</v>
      </c>
      <c r="J25" s="43"/>
      <c r="K25" s="44">
        <f t="shared" si="2"/>
        <v>130540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</row>
    <row r="26" spans="1:241" s="9" customFormat="1" ht="13.5">
      <c r="A26" s="36" t="s">
        <v>23</v>
      </c>
      <c r="B26" s="37" t="s">
        <v>4</v>
      </c>
      <c r="C26" s="43">
        <v>2872269</v>
      </c>
      <c r="D26" s="60"/>
      <c r="E26" s="44">
        <v>0</v>
      </c>
      <c r="F26" s="44"/>
      <c r="G26" s="43">
        <f t="shared" si="1"/>
        <v>2872269</v>
      </c>
      <c r="H26" s="43"/>
      <c r="I26" s="44">
        <v>1842326</v>
      </c>
      <c r="J26" s="43"/>
      <c r="K26" s="44">
        <f t="shared" si="2"/>
        <v>1029943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</row>
    <row r="27" spans="1:241" s="9" customFormat="1" ht="13.5">
      <c r="A27" s="36" t="s">
        <v>183</v>
      </c>
      <c r="B27" s="37"/>
      <c r="C27" s="43">
        <v>8181600</v>
      </c>
      <c r="D27" s="60"/>
      <c r="E27" s="44">
        <v>22787128</v>
      </c>
      <c r="F27" s="44"/>
      <c r="G27" s="43">
        <f aca="true" t="shared" si="3" ref="G27:G60">+C27+E27</f>
        <v>30968728</v>
      </c>
      <c r="H27" s="43"/>
      <c r="I27" s="44">
        <v>149212</v>
      </c>
      <c r="J27" s="43"/>
      <c r="K27" s="44">
        <f t="shared" si="2"/>
        <v>30819516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</row>
    <row r="28" spans="1:241" s="9" customFormat="1" ht="13.5">
      <c r="A28" s="36" t="s">
        <v>24</v>
      </c>
      <c r="B28" s="37" t="s">
        <v>4</v>
      </c>
      <c r="C28" s="43">
        <v>54577</v>
      </c>
      <c r="D28" s="60"/>
      <c r="E28" s="44">
        <v>0</v>
      </c>
      <c r="F28" s="44"/>
      <c r="G28" s="43">
        <f t="shared" si="3"/>
        <v>54577</v>
      </c>
      <c r="H28" s="43"/>
      <c r="I28" s="44">
        <v>54577</v>
      </c>
      <c r="J28" s="43"/>
      <c r="K28" s="44">
        <f t="shared" si="2"/>
        <v>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</row>
    <row r="29" spans="1:241" s="9" customFormat="1" ht="13.5">
      <c r="A29" s="36" t="s">
        <v>163</v>
      </c>
      <c r="B29" s="37" t="s">
        <v>4</v>
      </c>
      <c r="C29" s="43">
        <v>28215590</v>
      </c>
      <c r="D29" s="58"/>
      <c r="E29" s="44">
        <v>0</v>
      </c>
      <c r="F29" s="40"/>
      <c r="G29" s="43">
        <f t="shared" si="3"/>
        <v>28215590</v>
      </c>
      <c r="H29" s="43"/>
      <c r="I29" s="44">
        <v>13394471</v>
      </c>
      <c r="J29" s="43"/>
      <c r="K29" s="44">
        <f t="shared" si="2"/>
        <v>14821119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</row>
    <row r="30" spans="1:241" s="9" customFormat="1" ht="13.5">
      <c r="A30" s="36" t="s">
        <v>25</v>
      </c>
      <c r="B30" s="37" t="s">
        <v>4</v>
      </c>
      <c r="C30" s="43">
        <v>6457774</v>
      </c>
      <c r="D30" s="60"/>
      <c r="E30" s="44">
        <v>0</v>
      </c>
      <c r="F30" s="44"/>
      <c r="G30" s="43">
        <f t="shared" si="3"/>
        <v>6457774</v>
      </c>
      <c r="H30" s="43"/>
      <c r="I30" s="44">
        <v>4681885</v>
      </c>
      <c r="J30" s="43"/>
      <c r="K30" s="44">
        <f t="shared" si="2"/>
        <v>1775889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</row>
    <row r="31" spans="1:241" s="9" customFormat="1" ht="13.5">
      <c r="A31" s="36" t="s">
        <v>112</v>
      </c>
      <c r="B31" s="37" t="s">
        <v>4</v>
      </c>
      <c r="C31" s="44">
        <v>3158951</v>
      </c>
      <c r="D31" s="58"/>
      <c r="E31" s="44">
        <v>0</v>
      </c>
      <c r="F31" s="40"/>
      <c r="G31" s="43">
        <f>+C31+E31</f>
        <v>3158951</v>
      </c>
      <c r="H31" s="43"/>
      <c r="I31" s="44">
        <v>551640</v>
      </c>
      <c r="J31" s="43"/>
      <c r="K31" s="44">
        <f>G31-I31</f>
        <v>2607311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</row>
    <row r="32" spans="1:241" s="9" customFormat="1" ht="13.5">
      <c r="A32" s="36" t="s">
        <v>27</v>
      </c>
      <c r="B32" s="37" t="s">
        <v>4</v>
      </c>
      <c r="C32" s="43">
        <v>14616789</v>
      </c>
      <c r="D32" s="58"/>
      <c r="E32" s="44">
        <f>177777+4672226</f>
        <v>4850003</v>
      </c>
      <c r="F32" s="44"/>
      <c r="G32" s="43">
        <f t="shared" si="3"/>
        <v>19466792</v>
      </c>
      <c r="H32" s="43"/>
      <c r="I32" s="44">
        <v>8417276</v>
      </c>
      <c r="J32" s="43"/>
      <c r="K32" s="44">
        <f t="shared" si="2"/>
        <v>11049516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</row>
    <row r="33" spans="1:241" s="9" customFormat="1" ht="13.5">
      <c r="A33" s="36" t="s">
        <v>28</v>
      </c>
      <c r="B33" s="37" t="s">
        <v>4</v>
      </c>
      <c r="C33" s="43">
        <v>251847</v>
      </c>
      <c r="D33" s="60"/>
      <c r="E33" s="44">
        <v>0</v>
      </c>
      <c r="F33" s="44"/>
      <c r="G33" s="43">
        <f t="shared" si="3"/>
        <v>251847</v>
      </c>
      <c r="H33" s="43"/>
      <c r="I33" s="44">
        <v>251847</v>
      </c>
      <c r="J33" s="43"/>
      <c r="K33" s="44">
        <f t="shared" si="2"/>
        <v>0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</row>
    <row r="34" spans="1:241" s="9" customFormat="1" ht="13.5">
      <c r="A34" s="36" t="s">
        <v>26</v>
      </c>
      <c r="B34" s="37" t="s">
        <v>4</v>
      </c>
      <c r="C34" s="43">
        <v>8695924</v>
      </c>
      <c r="D34" s="60"/>
      <c r="E34" s="44">
        <v>0</v>
      </c>
      <c r="F34" s="44"/>
      <c r="G34" s="43">
        <f>+C34+E34</f>
        <v>8695924</v>
      </c>
      <c r="H34" s="43"/>
      <c r="I34" s="44">
        <v>7051658</v>
      </c>
      <c r="J34" s="43"/>
      <c r="K34" s="44">
        <f>G34-I34</f>
        <v>1644266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</row>
    <row r="35" spans="1:241" s="9" customFormat="1" ht="13.5">
      <c r="A35" s="36" t="s">
        <v>201</v>
      </c>
      <c r="B35" s="37" t="s">
        <v>4</v>
      </c>
      <c r="C35" s="43">
        <v>1368849</v>
      </c>
      <c r="D35" s="58"/>
      <c r="E35" s="44">
        <v>0</v>
      </c>
      <c r="F35" s="44"/>
      <c r="G35" s="43">
        <f>+C35+E35</f>
        <v>1368849</v>
      </c>
      <c r="H35" s="43"/>
      <c r="I35" s="44">
        <v>1359941</v>
      </c>
      <c r="J35" s="43"/>
      <c r="K35" s="44">
        <f>G35-I35</f>
        <v>8908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</row>
    <row r="36" spans="1:241" s="9" customFormat="1" ht="13.5">
      <c r="A36" s="36" t="s">
        <v>185</v>
      </c>
      <c r="B36" s="37"/>
      <c r="C36" s="43">
        <v>425792</v>
      </c>
      <c r="D36" s="60"/>
      <c r="E36" s="44">
        <v>0</v>
      </c>
      <c r="F36" s="44"/>
      <c r="G36" s="43">
        <f>+C36+E36</f>
        <v>425792</v>
      </c>
      <c r="H36" s="43"/>
      <c r="I36" s="44">
        <v>197646</v>
      </c>
      <c r="J36" s="43"/>
      <c r="K36" s="44">
        <f>G36-I36</f>
        <v>228146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</row>
    <row r="37" spans="1:241" s="9" customFormat="1" ht="13.5">
      <c r="A37" s="36" t="s">
        <v>29</v>
      </c>
      <c r="B37" s="37" t="s">
        <v>4</v>
      </c>
      <c r="C37" s="43">
        <v>124666</v>
      </c>
      <c r="D37" s="60"/>
      <c r="E37" s="44">
        <v>0</v>
      </c>
      <c r="F37" s="44"/>
      <c r="G37" s="43">
        <f t="shared" si="3"/>
        <v>124666</v>
      </c>
      <c r="H37" s="43"/>
      <c r="I37" s="44">
        <v>102850</v>
      </c>
      <c r="J37" s="43"/>
      <c r="K37" s="44">
        <f t="shared" si="2"/>
        <v>21816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</row>
    <row r="38" spans="1:241" s="9" customFormat="1" ht="13.5">
      <c r="A38" s="36" t="s">
        <v>30</v>
      </c>
      <c r="B38" s="37" t="s">
        <v>4</v>
      </c>
      <c r="C38" s="43">
        <v>77596</v>
      </c>
      <c r="D38" s="60"/>
      <c r="E38" s="44">
        <v>0</v>
      </c>
      <c r="F38" s="44"/>
      <c r="G38" s="43">
        <f t="shared" si="3"/>
        <v>77596</v>
      </c>
      <c r="H38" s="43"/>
      <c r="I38" s="44">
        <v>77596</v>
      </c>
      <c r="J38" s="43"/>
      <c r="K38" s="44">
        <f t="shared" si="2"/>
        <v>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</row>
    <row r="39" spans="1:241" s="9" customFormat="1" ht="13.5">
      <c r="A39" s="36" t="s">
        <v>31</v>
      </c>
      <c r="B39" s="37" t="s">
        <v>4</v>
      </c>
      <c r="C39" s="43">
        <v>328194</v>
      </c>
      <c r="D39" s="60"/>
      <c r="E39" s="44">
        <v>0</v>
      </c>
      <c r="F39" s="44"/>
      <c r="G39" s="43">
        <f t="shared" si="3"/>
        <v>328194</v>
      </c>
      <c r="H39" s="43"/>
      <c r="I39" s="44">
        <v>324461</v>
      </c>
      <c r="J39" s="43"/>
      <c r="K39" s="44">
        <f t="shared" si="2"/>
        <v>3733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</row>
    <row r="40" spans="1:241" s="9" customFormat="1" ht="13.5">
      <c r="A40" s="36" t="s">
        <v>32</v>
      </c>
      <c r="B40" s="37" t="s">
        <v>4</v>
      </c>
      <c r="C40" s="43">
        <v>239921</v>
      </c>
      <c r="D40" s="60"/>
      <c r="E40" s="44">
        <v>0</v>
      </c>
      <c r="F40" s="44"/>
      <c r="G40" s="43">
        <f t="shared" si="3"/>
        <v>239921</v>
      </c>
      <c r="H40" s="43"/>
      <c r="I40" s="44">
        <v>168281</v>
      </c>
      <c r="J40" s="43"/>
      <c r="K40" s="44">
        <f t="shared" si="2"/>
        <v>71640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</row>
    <row r="41" spans="1:241" s="9" customFormat="1" ht="13.5">
      <c r="A41" s="36" t="s">
        <v>33</v>
      </c>
      <c r="B41" s="37" t="s">
        <v>4</v>
      </c>
      <c r="C41" s="43">
        <v>855678</v>
      </c>
      <c r="D41" s="60"/>
      <c r="E41" s="44">
        <v>0</v>
      </c>
      <c r="F41" s="44"/>
      <c r="G41" s="43">
        <f t="shared" si="3"/>
        <v>855678</v>
      </c>
      <c r="H41" s="43"/>
      <c r="I41" s="44">
        <v>441291</v>
      </c>
      <c r="J41" s="43"/>
      <c r="K41" s="44">
        <f t="shared" si="2"/>
        <v>414387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</row>
    <row r="42" spans="1:241" s="9" customFormat="1" ht="13.5">
      <c r="A42" s="36" t="s">
        <v>34</v>
      </c>
      <c r="B42" s="37" t="s">
        <v>4</v>
      </c>
      <c r="C42" s="43">
        <v>782044</v>
      </c>
      <c r="D42" s="60"/>
      <c r="E42" s="44">
        <v>0</v>
      </c>
      <c r="F42" s="44"/>
      <c r="G42" s="43">
        <f t="shared" si="3"/>
        <v>782044</v>
      </c>
      <c r="H42" s="43"/>
      <c r="I42" s="44">
        <v>677893</v>
      </c>
      <c r="J42" s="43"/>
      <c r="K42" s="44">
        <f t="shared" si="2"/>
        <v>104151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</row>
    <row r="43" spans="1:241" s="9" customFormat="1" ht="13.5">
      <c r="A43" s="36" t="s">
        <v>35</v>
      </c>
      <c r="B43" s="37" t="s">
        <v>4</v>
      </c>
      <c r="C43" s="43">
        <v>367104</v>
      </c>
      <c r="D43" s="60"/>
      <c r="E43" s="44">
        <v>0</v>
      </c>
      <c r="F43" s="44"/>
      <c r="G43" s="43">
        <f t="shared" si="3"/>
        <v>367104</v>
      </c>
      <c r="H43" s="43"/>
      <c r="I43" s="44">
        <v>357711</v>
      </c>
      <c r="J43" s="43"/>
      <c r="K43" s="44">
        <f t="shared" si="2"/>
        <v>9393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</row>
    <row r="44" spans="1:241" s="9" customFormat="1" ht="13.5">
      <c r="A44" s="36" t="s">
        <v>202</v>
      </c>
      <c r="B44" s="37" t="s">
        <v>4</v>
      </c>
      <c r="C44" s="43">
        <v>117007</v>
      </c>
      <c r="D44" s="60"/>
      <c r="E44" s="44">
        <v>0</v>
      </c>
      <c r="F44" s="44"/>
      <c r="G44" s="43">
        <f t="shared" si="3"/>
        <v>117007</v>
      </c>
      <c r="H44" s="43"/>
      <c r="I44" s="44">
        <v>73129</v>
      </c>
      <c r="J44" s="43"/>
      <c r="K44" s="44">
        <f t="shared" si="2"/>
        <v>43878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</row>
    <row r="45" spans="1:241" s="9" customFormat="1" ht="13.5">
      <c r="A45" s="36" t="s">
        <v>214</v>
      </c>
      <c r="B45" s="37"/>
      <c r="C45" s="43">
        <v>7267384</v>
      </c>
      <c r="D45" s="60"/>
      <c r="E45" s="44">
        <v>0</v>
      </c>
      <c r="F45" s="44"/>
      <c r="G45" s="43">
        <f>+C45+E45</f>
        <v>7267384</v>
      </c>
      <c r="H45" s="43"/>
      <c r="I45" s="44">
        <v>5079392</v>
      </c>
      <c r="J45" s="43"/>
      <c r="K45" s="44">
        <f>G45-I45</f>
        <v>2187992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</row>
    <row r="46" spans="1:241" s="9" customFormat="1" ht="13.5">
      <c r="A46" s="36" t="s">
        <v>36</v>
      </c>
      <c r="B46" s="37" t="s">
        <v>4</v>
      </c>
      <c r="C46" s="43">
        <v>514278</v>
      </c>
      <c r="D46" s="60"/>
      <c r="E46" s="44">
        <v>0</v>
      </c>
      <c r="F46" s="44"/>
      <c r="G46" s="43">
        <f t="shared" si="3"/>
        <v>514278</v>
      </c>
      <c r="H46" s="43"/>
      <c r="I46" s="44">
        <v>123055</v>
      </c>
      <c r="J46" s="43"/>
      <c r="K46" s="44">
        <f t="shared" si="2"/>
        <v>391223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</row>
    <row r="47" spans="1:241" s="9" customFormat="1" ht="13.5">
      <c r="A47" s="36" t="s">
        <v>37</v>
      </c>
      <c r="B47" s="37" t="s">
        <v>4</v>
      </c>
      <c r="C47" s="43">
        <v>768354</v>
      </c>
      <c r="D47" s="60"/>
      <c r="E47" s="44">
        <v>0</v>
      </c>
      <c r="F47" s="44"/>
      <c r="G47" s="43">
        <f t="shared" si="3"/>
        <v>768354</v>
      </c>
      <c r="H47" s="43"/>
      <c r="I47" s="44">
        <v>517999</v>
      </c>
      <c r="J47" s="43"/>
      <c r="K47" s="44">
        <f t="shared" si="2"/>
        <v>250355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</row>
    <row r="48" spans="1:241" s="9" customFormat="1" ht="13.5">
      <c r="A48" s="36" t="s">
        <v>191</v>
      </c>
      <c r="B48" s="37"/>
      <c r="C48" s="43">
        <v>28800</v>
      </c>
      <c r="D48" s="60"/>
      <c r="E48" s="44">
        <v>0</v>
      </c>
      <c r="F48" s="44"/>
      <c r="G48" s="43">
        <f>+C48+E48</f>
        <v>28800</v>
      </c>
      <c r="H48" s="43"/>
      <c r="I48" s="44">
        <v>20880</v>
      </c>
      <c r="J48" s="43"/>
      <c r="K48" s="44">
        <f>G48-I48</f>
        <v>7920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</row>
    <row r="49" spans="1:241" s="9" customFormat="1" ht="13.5">
      <c r="A49" s="36" t="s">
        <v>190</v>
      </c>
      <c r="B49" s="37"/>
      <c r="C49" s="43">
        <v>28028</v>
      </c>
      <c r="D49" s="60"/>
      <c r="E49" s="44">
        <v>0</v>
      </c>
      <c r="F49" s="44"/>
      <c r="G49" s="43">
        <f t="shared" si="3"/>
        <v>28028</v>
      </c>
      <c r="H49" s="43"/>
      <c r="I49" s="44">
        <v>28028</v>
      </c>
      <c r="J49" s="43"/>
      <c r="K49" s="44">
        <f t="shared" si="2"/>
        <v>0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</row>
    <row r="50" spans="1:241" s="9" customFormat="1" ht="13.5">
      <c r="A50" s="36" t="s">
        <v>168</v>
      </c>
      <c r="B50" s="37" t="s">
        <v>4</v>
      </c>
      <c r="C50" s="43">
        <v>2407445</v>
      </c>
      <c r="D50" s="60"/>
      <c r="E50" s="44">
        <v>0</v>
      </c>
      <c r="F50" s="44"/>
      <c r="G50" s="43">
        <f>+C50+E50</f>
        <v>2407445</v>
      </c>
      <c r="H50" s="43"/>
      <c r="I50" s="44">
        <v>1863602</v>
      </c>
      <c r="J50" s="43"/>
      <c r="K50" s="44">
        <f>G50-I50</f>
        <v>543843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</row>
    <row r="51" spans="1:241" s="9" customFormat="1" ht="13.5">
      <c r="A51" s="36" t="s">
        <v>38</v>
      </c>
      <c r="B51" s="37" t="s">
        <v>4</v>
      </c>
      <c r="C51" s="43">
        <v>1706215</v>
      </c>
      <c r="D51" s="58"/>
      <c r="E51" s="44">
        <v>0</v>
      </c>
      <c r="F51" s="40"/>
      <c r="G51" s="43">
        <f t="shared" si="3"/>
        <v>1706215</v>
      </c>
      <c r="H51" s="43"/>
      <c r="I51" s="44">
        <v>1424003</v>
      </c>
      <c r="J51" s="43"/>
      <c r="K51" s="44">
        <f t="shared" si="2"/>
        <v>282212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</row>
    <row r="52" spans="1:241" s="9" customFormat="1" ht="13.5">
      <c r="A52" s="36" t="s">
        <v>215</v>
      </c>
      <c r="B52" s="37" t="s">
        <v>4</v>
      </c>
      <c r="C52" s="43">
        <v>148473</v>
      </c>
      <c r="D52" s="60"/>
      <c r="E52" s="44">
        <v>0</v>
      </c>
      <c r="F52" s="44"/>
      <c r="G52" s="43">
        <f>+C52+E52</f>
        <v>148473</v>
      </c>
      <c r="H52" s="43"/>
      <c r="I52" s="44">
        <v>97639</v>
      </c>
      <c r="J52" s="43"/>
      <c r="K52" s="44">
        <f>G52-I52</f>
        <v>50834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</row>
    <row r="53" spans="1:241" s="9" customFormat="1" ht="13.5">
      <c r="A53" s="36" t="s">
        <v>216</v>
      </c>
      <c r="B53" s="37" t="s">
        <v>4</v>
      </c>
      <c r="C53" s="43">
        <v>26289835</v>
      </c>
      <c r="D53" s="60"/>
      <c r="E53" s="44">
        <v>6830</v>
      </c>
      <c r="F53" s="44"/>
      <c r="G53" s="43">
        <f>+C53+E53</f>
        <v>26296665</v>
      </c>
      <c r="H53" s="43"/>
      <c r="I53" s="44">
        <v>5159473</v>
      </c>
      <c r="J53" s="43"/>
      <c r="K53" s="44">
        <f>G53-I53</f>
        <v>21137192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</row>
    <row r="54" spans="1:241" s="9" customFormat="1" ht="13.5">
      <c r="A54" s="36" t="s">
        <v>170</v>
      </c>
      <c r="B54" s="37"/>
      <c r="C54" s="43">
        <v>5056631</v>
      </c>
      <c r="D54" s="58"/>
      <c r="E54" s="44">
        <v>310986</v>
      </c>
      <c r="F54" s="40"/>
      <c r="G54" s="43">
        <f t="shared" si="3"/>
        <v>5367617</v>
      </c>
      <c r="H54" s="43"/>
      <c r="I54" s="44">
        <v>1361949</v>
      </c>
      <c r="J54" s="43"/>
      <c r="K54" s="44">
        <f t="shared" si="2"/>
        <v>4005668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</row>
    <row r="55" spans="1:241" s="9" customFormat="1" ht="13.5">
      <c r="A55" s="36" t="s">
        <v>217</v>
      </c>
      <c r="B55" s="37"/>
      <c r="C55" s="43">
        <v>3747072</v>
      </c>
      <c r="D55" s="58"/>
      <c r="E55" s="44">
        <v>0</v>
      </c>
      <c r="F55" s="40"/>
      <c r="G55" s="43">
        <f t="shared" si="3"/>
        <v>3747072</v>
      </c>
      <c r="H55" s="43"/>
      <c r="I55" s="44">
        <v>1172044</v>
      </c>
      <c r="J55" s="43"/>
      <c r="K55" s="44">
        <f t="shared" si="2"/>
        <v>2575028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</row>
    <row r="56" spans="1:241" s="9" customFormat="1" ht="13.5">
      <c r="A56" s="36" t="s">
        <v>39</v>
      </c>
      <c r="B56" s="37" t="s">
        <v>4</v>
      </c>
      <c r="C56" s="43">
        <v>912323</v>
      </c>
      <c r="D56" s="58"/>
      <c r="E56" s="44">
        <v>0</v>
      </c>
      <c r="F56" s="39"/>
      <c r="G56" s="43">
        <f t="shared" si="3"/>
        <v>912323</v>
      </c>
      <c r="H56" s="43"/>
      <c r="I56" s="44">
        <v>667072</v>
      </c>
      <c r="J56" s="43"/>
      <c r="K56" s="44">
        <f t="shared" si="2"/>
        <v>245251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</row>
    <row r="57" spans="1:241" s="9" customFormat="1" ht="13.5">
      <c r="A57" s="36" t="s">
        <v>40</v>
      </c>
      <c r="B57" s="37" t="s">
        <v>4</v>
      </c>
      <c r="C57" s="43">
        <v>15911</v>
      </c>
      <c r="D57" s="60"/>
      <c r="E57" s="44">
        <v>0</v>
      </c>
      <c r="F57" s="44"/>
      <c r="G57" s="43">
        <f t="shared" si="3"/>
        <v>15911</v>
      </c>
      <c r="H57" s="43"/>
      <c r="I57" s="44">
        <v>15911</v>
      </c>
      <c r="J57" s="43"/>
      <c r="K57" s="44">
        <f t="shared" si="2"/>
        <v>0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</row>
    <row r="58" spans="1:241" s="9" customFormat="1" ht="13.5">
      <c r="A58" s="36" t="s">
        <v>218</v>
      </c>
      <c r="B58" s="37" t="s">
        <v>4</v>
      </c>
      <c r="C58" s="43">
        <v>145002</v>
      </c>
      <c r="D58" s="60"/>
      <c r="E58" s="44">
        <v>0</v>
      </c>
      <c r="F58" s="44"/>
      <c r="G58" s="43">
        <f>+C58+E58</f>
        <v>145002</v>
      </c>
      <c r="H58" s="43"/>
      <c r="I58" s="44">
        <v>79751</v>
      </c>
      <c r="J58" s="43"/>
      <c r="K58" s="44">
        <f>G58-I58</f>
        <v>65251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</row>
    <row r="59" spans="1:241" s="9" customFormat="1" ht="13.5">
      <c r="A59" s="36" t="s">
        <v>219</v>
      </c>
      <c r="B59" s="37" t="s">
        <v>4</v>
      </c>
      <c r="C59" s="43">
        <v>314748</v>
      </c>
      <c r="D59" s="60"/>
      <c r="E59" s="44">
        <v>0</v>
      </c>
      <c r="F59" s="44"/>
      <c r="G59" s="43">
        <f>+C59+E59</f>
        <v>314748</v>
      </c>
      <c r="H59" s="43"/>
      <c r="I59" s="44">
        <v>114639</v>
      </c>
      <c r="J59" s="43"/>
      <c r="K59" s="44">
        <f>G59-I59</f>
        <v>200109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</row>
    <row r="60" spans="1:241" s="9" customFormat="1" ht="13.5">
      <c r="A60" s="36" t="s">
        <v>41</v>
      </c>
      <c r="B60" s="37" t="s">
        <v>4</v>
      </c>
      <c r="C60" s="43">
        <v>756602</v>
      </c>
      <c r="D60" s="60"/>
      <c r="E60" s="44">
        <v>0</v>
      </c>
      <c r="F60" s="44"/>
      <c r="G60" s="43">
        <f t="shared" si="3"/>
        <v>756602</v>
      </c>
      <c r="H60" s="43"/>
      <c r="I60" s="44">
        <v>580391</v>
      </c>
      <c r="J60" s="43"/>
      <c r="K60" s="44">
        <f t="shared" si="2"/>
        <v>176211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</row>
    <row r="61" spans="1:241" s="9" customFormat="1" ht="13.5">
      <c r="A61" s="36" t="s">
        <v>42</v>
      </c>
      <c r="B61" s="37" t="s">
        <v>4</v>
      </c>
      <c r="C61" s="43"/>
      <c r="D61" s="60"/>
      <c r="E61" s="43"/>
      <c r="F61" s="44"/>
      <c r="G61" s="43"/>
      <c r="H61" s="43"/>
      <c r="I61" s="43"/>
      <c r="J61" s="43"/>
      <c r="K61" s="44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</row>
    <row r="62" spans="1:241" s="9" customFormat="1" ht="13.5">
      <c r="A62" s="36" t="s">
        <v>156</v>
      </c>
      <c r="B62" s="37" t="s">
        <v>4</v>
      </c>
      <c r="C62" s="43">
        <v>594796</v>
      </c>
      <c r="D62" s="60"/>
      <c r="E62" s="44">
        <v>0</v>
      </c>
      <c r="F62" s="44"/>
      <c r="G62" s="43">
        <f aca="true" t="shared" si="4" ref="G62:G80">+C62+E62</f>
        <v>594796</v>
      </c>
      <c r="H62" s="43"/>
      <c r="I62" s="44">
        <v>349457</v>
      </c>
      <c r="J62" s="43"/>
      <c r="K62" s="44">
        <f t="shared" si="2"/>
        <v>245339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</row>
    <row r="63" spans="1:241" s="9" customFormat="1" ht="13.5">
      <c r="A63" s="36" t="s">
        <v>155</v>
      </c>
      <c r="B63" s="37" t="s">
        <v>4</v>
      </c>
      <c r="C63" s="43">
        <v>1330028</v>
      </c>
      <c r="D63" s="60"/>
      <c r="E63" s="44">
        <v>0</v>
      </c>
      <c r="F63" s="44"/>
      <c r="G63" s="43">
        <f t="shared" si="4"/>
        <v>1330028</v>
      </c>
      <c r="H63" s="43"/>
      <c r="I63" s="44">
        <v>796469</v>
      </c>
      <c r="J63" s="43"/>
      <c r="K63" s="44">
        <f t="shared" si="2"/>
        <v>533559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</row>
    <row r="64" spans="1:241" s="9" customFormat="1" ht="13.5">
      <c r="A64" s="36" t="s">
        <v>43</v>
      </c>
      <c r="B64" s="37" t="s">
        <v>4</v>
      </c>
      <c r="C64" s="43">
        <v>4402006</v>
      </c>
      <c r="D64" s="60"/>
      <c r="E64" s="44">
        <v>0</v>
      </c>
      <c r="F64" s="44"/>
      <c r="G64" s="43">
        <f t="shared" si="4"/>
        <v>4402006</v>
      </c>
      <c r="H64" s="43"/>
      <c r="I64" s="44">
        <v>3451729</v>
      </c>
      <c r="J64" s="43"/>
      <c r="K64" s="44">
        <f t="shared" si="2"/>
        <v>950277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</row>
    <row r="65" spans="1:241" s="9" customFormat="1" ht="13.5">
      <c r="A65" s="36" t="s">
        <v>44</v>
      </c>
      <c r="B65" s="37" t="s">
        <v>4</v>
      </c>
      <c r="C65" s="43">
        <v>414824</v>
      </c>
      <c r="D65" s="60"/>
      <c r="E65" s="44">
        <v>0</v>
      </c>
      <c r="F65" s="44"/>
      <c r="G65" s="43">
        <f t="shared" si="4"/>
        <v>414824</v>
      </c>
      <c r="H65" s="43"/>
      <c r="I65" s="44">
        <v>382751</v>
      </c>
      <c r="J65" s="43"/>
      <c r="K65" s="44">
        <f t="shared" si="2"/>
        <v>32073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</row>
    <row r="66" spans="1:241" s="9" customFormat="1" ht="13.5">
      <c r="A66" s="36" t="s">
        <v>45</v>
      </c>
      <c r="B66" s="37" t="s">
        <v>4</v>
      </c>
      <c r="C66" s="43">
        <v>411241</v>
      </c>
      <c r="D66" s="60"/>
      <c r="E66" s="44">
        <v>0</v>
      </c>
      <c r="F66" s="44"/>
      <c r="G66" s="43">
        <f t="shared" si="4"/>
        <v>411241</v>
      </c>
      <c r="H66" s="43"/>
      <c r="I66" s="44">
        <v>411241</v>
      </c>
      <c r="J66" s="43"/>
      <c r="K66" s="44">
        <f t="shared" si="2"/>
        <v>0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</row>
    <row r="67" spans="1:241" s="9" customFormat="1" ht="13.5">
      <c r="A67" s="36" t="s">
        <v>46</v>
      </c>
      <c r="B67" s="37" t="s">
        <v>4</v>
      </c>
      <c r="C67" s="43">
        <v>1127932</v>
      </c>
      <c r="D67" s="60"/>
      <c r="E67" s="44">
        <v>0</v>
      </c>
      <c r="F67" s="44"/>
      <c r="G67" s="43">
        <f t="shared" si="4"/>
        <v>1127932</v>
      </c>
      <c r="H67" s="43"/>
      <c r="I67" s="44">
        <v>940437</v>
      </c>
      <c r="J67" s="43"/>
      <c r="K67" s="44">
        <f t="shared" si="2"/>
        <v>187495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</row>
    <row r="68" spans="1:241" s="9" customFormat="1" ht="13.5">
      <c r="A68" s="36" t="s">
        <v>47</v>
      </c>
      <c r="B68" s="37" t="s">
        <v>4</v>
      </c>
      <c r="C68" s="43">
        <v>460393</v>
      </c>
      <c r="D68" s="60"/>
      <c r="E68" s="44">
        <v>0</v>
      </c>
      <c r="F68" s="44"/>
      <c r="G68" s="43">
        <f t="shared" si="4"/>
        <v>460393</v>
      </c>
      <c r="H68" s="43"/>
      <c r="I68" s="44">
        <v>419994</v>
      </c>
      <c r="J68" s="43"/>
      <c r="K68" s="44">
        <f t="shared" si="2"/>
        <v>40399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</row>
    <row r="69" spans="1:241" s="9" customFormat="1" ht="13.5">
      <c r="A69" s="36" t="s">
        <v>220</v>
      </c>
      <c r="B69" s="37" t="s">
        <v>4</v>
      </c>
      <c r="C69" s="43">
        <v>7812590</v>
      </c>
      <c r="D69" s="60"/>
      <c r="E69" s="44">
        <v>66026</v>
      </c>
      <c r="F69" s="44"/>
      <c r="G69" s="43">
        <f>+C69+E69</f>
        <v>7878616</v>
      </c>
      <c r="H69" s="43"/>
      <c r="I69" s="44">
        <v>3043973</v>
      </c>
      <c r="J69" s="43"/>
      <c r="K69" s="44">
        <f>G69-I69</f>
        <v>4834643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</row>
    <row r="70" spans="1:241" s="9" customFormat="1" ht="13.5">
      <c r="A70" s="36" t="s">
        <v>48</v>
      </c>
      <c r="B70" s="37" t="s">
        <v>4</v>
      </c>
      <c r="C70" s="43">
        <v>46588</v>
      </c>
      <c r="D70" s="60"/>
      <c r="E70" s="44">
        <v>0</v>
      </c>
      <c r="F70" s="44"/>
      <c r="G70" s="43">
        <f t="shared" si="4"/>
        <v>46588</v>
      </c>
      <c r="H70" s="43"/>
      <c r="I70" s="44">
        <v>46588</v>
      </c>
      <c r="J70" s="43"/>
      <c r="K70" s="44">
        <f t="shared" si="2"/>
        <v>0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</row>
    <row r="71" spans="1:241" s="9" customFormat="1" ht="13.5">
      <c r="A71" s="36" t="s">
        <v>49</v>
      </c>
      <c r="B71" s="37" t="s">
        <v>4</v>
      </c>
      <c r="C71" s="43">
        <v>530847</v>
      </c>
      <c r="D71" s="60"/>
      <c r="E71" s="44">
        <v>0</v>
      </c>
      <c r="F71" s="44"/>
      <c r="G71" s="43">
        <f t="shared" si="4"/>
        <v>530847</v>
      </c>
      <c r="H71" s="43"/>
      <c r="I71" s="44">
        <v>428447</v>
      </c>
      <c r="J71" s="43"/>
      <c r="K71" s="44">
        <f t="shared" si="2"/>
        <v>102400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</row>
    <row r="72" spans="1:241" s="9" customFormat="1" ht="13.5">
      <c r="A72" s="36" t="s">
        <v>50</v>
      </c>
      <c r="B72" s="37" t="s">
        <v>4</v>
      </c>
      <c r="C72" s="43">
        <v>13941462</v>
      </c>
      <c r="D72" s="60"/>
      <c r="E72" s="44">
        <v>0</v>
      </c>
      <c r="F72" s="44"/>
      <c r="G72" s="43">
        <f t="shared" si="4"/>
        <v>13941462</v>
      </c>
      <c r="H72" s="43"/>
      <c r="I72" s="44">
        <v>3439035</v>
      </c>
      <c r="J72" s="43"/>
      <c r="K72" s="44">
        <f t="shared" si="2"/>
        <v>10502427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</row>
    <row r="73" spans="1:241" s="9" customFormat="1" ht="13.5">
      <c r="A73" s="36" t="s">
        <v>51</v>
      </c>
      <c r="B73" s="37" t="s">
        <v>4</v>
      </c>
      <c r="C73" s="43">
        <v>5088454</v>
      </c>
      <c r="D73" s="60"/>
      <c r="E73" s="44">
        <v>62</v>
      </c>
      <c r="F73" s="44"/>
      <c r="G73" s="43">
        <f t="shared" si="4"/>
        <v>5088516</v>
      </c>
      <c r="H73" s="43"/>
      <c r="I73" s="44">
        <v>2786719</v>
      </c>
      <c r="J73" s="43"/>
      <c r="K73" s="44">
        <f t="shared" si="2"/>
        <v>2301797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</row>
    <row r="74" spans="1:241" s="9" customFormat="1" ht="13.5">
      <c r="A74" s="36" t="s">
        <v>52</v>
      </c>
      <c r="B74" s="37" t="s">
        <v>4</v>
      </c>
      <c r="C74" s="43">
        <v>35158</v>
      </c>
      <c r="D74" s="60"/>
      <c r="E74" s="44">
        <v>0</v>
      </c>
      <c r="F74" s="44"/>
      <c r="G74" s="43">
        <f t="shared" si="4"/>
        <v>35158</v>
      </c>
      <c r="H74" s="43"/>
      <c r="I74" s="44">
        <v>35158</v>
      </c>
      <c r="J74" s="43"/>
      <c r="K74" s="44">
        <f t="shared" si="2"/>
        <v>0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</row>
    <row r="75" spans="1:241" s="9" customFormat="1" ht="13.5">
      <c r="A75" s="36" t="s">
        <v>53</v>
      </c>
      <c r="B75" s="37"/>
      <c r="C75" s="43">
        <v>28601</v>
      </c>
      <c r="D75" s="60"/>
      <c r="E75" s="44">
        <v>0</v>
      </c>
      <c r="F75" s="44"/>
      <c r="G75" s="43">
        <f t="shared" si="4"/>
        <v>28601</v>
      </c>
      <c r="H75" s="43"/>
      <c r="I75" s="44">
        <v>24311</v>
      </c>
      <c r="J75" s="43"/>
      <c r="K75" s="44">
        <f t="shared" si="2"/>
        <v>4290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</row>
    <row r="76" spans="1:241" s="9" customFormat="1" ht="13.5">
      <c r="A76" s="36" t="s">
        <v>186</v>
      </c>
      <c r="B76" s="37" t="s">
        <v>4</v>
      </c>
      <c r="C76" s="43">
        <v>5014556</v>
      </c>
      <c r="D76" s="60"/>
      <c r="E76" s="44">
        <v>0</v>
      </c>
      <c r="F76" s="44"/>
      <c r="G76" s="43">
        <f t="shared" si="4"/>
        <v>5014556</v>
      </c>
      <c r="H76" s="43"/>
      <c r="I76" s="44">
        <v>3617476</v>
      </c>
      <c r="J76" s="43"/>
      <c r="K76" s="44">
        <f t="shared" si="2"/>
        <v>1397080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</row>
    <row r="77" spans="1:241" s="9" customFormat="1" ht="13.5">
      <c r="A77" s="36" t="s">
        <v>54</v>
      </c>
      <c r="B77" s="37"/>
      <c r="C77" s="43">
        <v>1275167</v>
      </c>
      <c r="D77" s="60"/>
      <c r="E77" s="44">
        <v>0</v>
      </c>
      <c r="F77" s="44"/>
      <c r="G77" s="43">
        <f t="shared" si="4"/>
        <v>1275167</v>
      </c>
      <c r="H77" s="43"/>
      <c r="I77" s="44">
        <v>286912</v>
      </c>
      <c r="J77" s="43"/>
      <c r="K77" s="44">
        <f t="shared" si="2"/>
        <v>988255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</row>
    <row r="78" spans="1:241" s="9" customFormat="1" ht="13.5">
      <c r="A78" s="36" t="s">
        <v>55</v>
      </c>
      <c r="B78" s="37" t="s">
        <v>4</v>
      </c>
      <c r="C78" s="43">
        <v>2835876</v>
      </c>
      <c r="D78" s="60"/>
      <c r="E78" s="44">
        <v>163330</v>
      </c>
      <c r="F78" s="44"/>
      <c r="G78" s="43">
        <f t="shared" si="4"/>
        <v>2999206</v>
      </c>
      <c r="H78" s="43"/>
      <c r="I78" s="44">
        <v>1080322</v>
      </c>
      <c r="J78" s="43"/>
      <c r="K78" s="44">
        <f>G78-I78</f>
        <v>1918884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</row>
    <row r="79" spans="1:241" s="9" customFormat="1" ht="13.5">
      <c r="A79" s="36" t="s">
        <v>56</v>
      </c>
      <c r="B79" s="37" t="s">
        <v>4</v>
      </c>
      <c r="C79" s="43">
        <v>9309693</v>
      </c>
      <c r="D79" s="60" t="s">
        <v>5</v>
      </c>
      <c r="E79" s="44">
        <v>0</v>
      </c>
      <c r="F79" s="44"/>
      <c r="G79" s="43">
        <f t="shared" si="4"/>
        <v>9309693</v>
      </c>
      <c r="H79" s="43"/>
      <c r="I79" s="44">
        <v>2427110</v>
      </c>
      <c r="J79" s="43"/>
      <c r="K79" s="44">
        <f>G79-I79</f>
        <v>6882583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</row>
    <row r="80" spans="1:241" s="9" customFormat="1" ht="13.5">
      <c r="A80" s="36" t="s">
        <v>221</v>
      </c>
      <c r="B80" s="37" t="s">
        <v>4</v>
      </c>
      <c r="C80" s="43">
        <v>917413</v>
      </c>
      <c r="D80" s="60"/>
      <c r="E80" s="44">
        <v>0</v>
      </c>
      <c r="F80" s="44"/>
      <c r="G80" s="43">
        <f t="shared" si="4"/>
        <v>917413</v>
      </c>
      <c r="H80" s="43"/>
      <c r="I80" s="44">
        <v>917413</v>
      </c>
      <c r="J80" s="43"/>
      <c r="K80" s="44">
        <f>G80-I80</f>
        <v>0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</row>
    <row r="81" spans="1:241" s="9" customFormat="1" ht="13.5">
      <c r="A81" s="36" t="s">
        <v>57</v>
      </c>
      <c r="B81" s="37" t="s">
        <v>4</v>
      </c>
      <c r="C81" s="43"/>
      <c r="D81" s="60"/>
      <c r="E81" s="43"/>
      <c r="F81" s="44"/>
      <c r="G81" s="43"/>
      <c r="H81" s="43"/>
      <c r="I81" s="43"/>
      <c r="J81" s="43"/>
      <c r="K81" s="44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</row>
    <row r="82" spans="1:241" s="9" customFormat="1" ht="13.5">
      <c r="A82" s="36" t="s">
        <v>157</v>
      </c>
      <c r="B82" s="37" t="s">
        <v>4</v>
      </c>
      <c r="C82" s="43">
        <v>43725</v>
      </c>
      <c r="D82" s="60"/>
      <c r="E82" s="44">
        <v>-43725</v>
      </c>
      <c r="F82" s="44" t="s">
        <v>231</v>
      </c>
      <c r="G82" s="43">
        <f aca="true" t="shared" si="5" ref="G82:G91">+C82+E82</f>
        <v>0</v>
      </c>
      <c r="H82" s="43"/>
      <c r="I82" s="44">
        <v>0</v>
      </c>
      <c r="J82" s="43"/>
      <c r="K82" s="44">
        <f aca="true" t="shared" si="6" ref="K82:K91">G82-I82</f>
        <v>0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</row>
    <row r="83" spans="1:241" s="9" customFormat="1" ht="13.5">
      <c r="A83" s="36" t="s">
        <v>158</v>
      </c>
      <c r="B83" s="37" t="s">
        <v>4</v>
      </c>
      <c r="C83" s="43">
        <v>91837</v>
      </c>
      <c r="D83" s="60"/>
      <c r="E83" s="44">
        <v>-91837</v>
      </c>
      <c r="F83" s="44" t="s">
        <v>231</v>
      </c>
      <c r="G83" s="43">
        <f t="shared" si="5"/>
        <v>0</v>
      </c>
      <c r="H83" s="43"/>
      <c r="I83" s="44">
        <v>0</v>
      </c>
      <c r="J83" s="43"/>
      <c r="K83" s="44">
        <f t="shared" si="6"/>
        <v>0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</row>
    <row r="84" spans="1:241" s="9" customFormat="1" ht="13.5">
      <c r="A84" s="36" t="s">
        <v>58</v>
      </c>
      <c r="B84" s="37" t="s">
        <v>4</v>
      </c>
      <c r="C84" s="43">
        <v>10961442</v>
      </c>
      <c r="D84" s="60"/>
      <c r="E84" s="44">
        <v>0</v>
      </c>
      <c r="F84" s="44"/>
      <c r="G84" s="43">
        <f t="shared" si="5"/>
        <v>10961442</v>
      </c>
      <c r="H84" s="43"/>
      <c r="I84" s="44">
        <v>6950721</v>
      </c>
      <c r="J84" s="43"/>
      <c r="K84" s="44">
        <f t="shared" si="6"/>
        <v>4010721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</row>
    <row r="85" spans="1:241" s="9" customFormat="1" ht="13.5">
      <c r="A85" s="36" t="s">
        <v>59</v>
      </c>
      <c r="B85" s="37" t="s">
        <v>4</v>
      </c>
      <c r="C85" s="43">
        <v>316600</v>
      </c>
      <c r="D85" s="60"/>
      <c r="E85" s="44">
        <v>0</v>
      </c>
      <c r="F85" s="44"/>
      <c r="G85" s="43">
        <f t="shared" si="5"/>
        <v>316600</v>
      </c>
      <c r="H85" s="43"/>
      <c r="I85" s="44">
        <v>258213</v>
      </c>
      <c r="J85" s="43"/>
      <c r="K85" s="44">
        <f t="shared" si="6"/>
        <v>58387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</row>
    <row r="86" spans="1:241" s="9" customFormat="1" ht="13.5">
      <c r="A86" s="36" t="s">
        <v>60</v>
      </c>
      <c r="B86" s="37" t="s">
        <v>4</v>
      </c>
      <c r="C86" s="43">
        <v>230000</v>
      </c>
      <c r="D86" s="60"/>
      <c r="E86" s="44">
        <v>0</v>
      </c>
      <c r="F86" s="44"/>
      <c r="G86" s="43">
        <f t="shared" si="5"/>
        <v>230000</v>
      </c>
      <c r="H86" s="43"/>
      <c r="I86" s="44">
        <v>126500</v>
      </c>
      <c r="J86" s="43"/>
      <c r="K86" s="44">
        <f t="shared" si="6"/>
        <v>103500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</row>
    <row r="87" spans="1:241" s="9" customFormat="1" ht="13.5">
      <c r="A87" s="36" t="s">
        <v>61</v>
      </c>
      <c r="B87" s="37" t="s">
        <v>4</v>
      </c>
      <c r="C87" s="43">
        <v>3848584</v>
      </c>
      <c r="D87" s="60" t="s">
        <v>5</v>
      </c>
      <c r="E87" s="44">
        <v>0</v>
      </c>
      <c r="F87" s="44"/>
      <c r="G87" s="43">
        <f t="shared" si="5"/>
        <v>3848584</v>
      </c>
      <c r="H87" s="43"/>
      <c r="I87" s="44">
        <v>1502914</v>
      </c>
      <c r="J87" s="43"/>
      <c r="K87" s="44">
        <f t="shared" si="6"/>
        <v>2345670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</row>
    <row r="88" spans="1:241" s="9" customFormat="1" ht="13.5">
      <c r="A88" s="36" t="s">
        <v>187</v>
      </c>
      <c r="B88" s="37" t="s">
        <v>4</v>
      </c>
      <c r="C88" s="43">
        <v>4303819</v>
      </c>
      <c r="D88" s="60"/>
      <c r="E88" s="44">
        <v>0</v>
      </c>
      <c r="F88" s="44"/>
      <c r="G88" s="43">
        <f>+C88+E88</f>
        <v>4303819</v>
      </c>
      <c r="H88" s="43"/>
      <c r="I88" s="44">
        <v>805524</v>
      </c>
      <c r="J88" s="43"/>
      <c r="K88" s="44">
        <f>G88-I88</f>
        <v>3498295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</row>
    <row r="89" spans="1:241" s="9" customFormat="1" ht="13.5">
      <c r="A89" s="36" t="s">
        <v>62</v>
      </c>
      <c r="B89" s="37" t="s">
        <v>4</v>
      </c>
      <c r="C89" s="43">
        <v>1402651</v>
      </c>
      <c r="D89" s="60"/>
      <c r="E89" s="44">
        <v>0</v>
      </c>
      <c r="F89" s="44"/>
      <c r="G89" s="43">
        <f t="shared" si="5"/>
        <v>1402651</v>
      </c>
      <c r="H89" s="43"/>
      <c r="I89" s="44">
        <v>1160126</v>
      </c>
      <c r="J89" s="43"/>
      <c r="K89" s="44">
        <f t="shared" si="6"/>
        <v>242525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</row>
    <row r="90" spans="1:241" s="9" customFormat="1" ht="13.5">
      <c r="A90" s="36" t="s">
        <v>63</v>
      </c>
      <c r="B90" s="37" t="s">
        <v>4</v>
      </c>
      <c r="C90" s="43">
        <v>20244122</v>
      </c>
      <c r="D90" s="60"/>
      <c r="E90" s="43">
        <f>14463+222049</f>
        <v>236512</v>
      </c>
      <c r="F90" s="44"/>
      <c r="G90" s="43">
        <f t="shared" si="5"/>
        <v>20480634</v>
      </c>
      <c r="H90" s="43"/>
      <c r="I90" s="43">
        <v>6483607</v>
      </c>
      <c r="J90" s="43"/>
      <c r="K90" s="44">
        <f t="shared" si="6"/>
        <v>13997027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</row>
    <row r="91" spans="1:241" s="9" customFormat="1" ht="13.5">
      <c r="A91" s="36" t="s">
        <v>242</v>
      </c>
      <c r="B91" s="37"/>
      <c r="C91" s="43">
        <v>0</v>
      </c>
      <c r="D91" s="60"/>
      <c r="E91" s="43">
        <v>4105250</v>
      </c>
      <c r="F91" s="44"/>
      <c r="G91" s="43">
        <f t="shared" si="5"/>
        <v>4105250</v>
      </c>
      <c r="H91" s="43"/>
      <c r="I91" s="43">
        <v>102631</v>
      </c>
      <c r="J91" s="43"/>
      <c r="K91" s="44">
        <f t="shared" si="6"/>
        <v>4002619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</row>
    <row r="92" spans="1:241" s="9" customFormat="1" ht="13.5">
      <c r="A92" s="36" t="s">
        <v>64</v>
      </c>
      <c r="B92" s="37" t="s">
        <v>4</v>
      </c>
      <c r="C92" s="43">
        <v>298546</v>
      </c>
      <c r="D92" s="60"/>
      <c r="E92" s="44">
        <v>0</v>
      </c>
      <c r="F92" s="44"/>
      <c r="G92" s="43">
        <f aca="true" t="shared" si="7" ref="G92:G117">+C92+E92</f>
        <v>298546</v>
      </c>
      <c r="H92" s="43"/>
      <c r="I92" s="44">
        <v>298546</v>
      </c>
      <c r="J92" s="43"/>
      <c r="K92" s="44">
        <f aca="true" t="shared" si="8" ref="K92:K117">G92-I92</f>
        <v>0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</row>
    <row r="93" spans="1:241" s="9" customFormat="1" ht="13.5">
      <c r="A93" s="36" t="s">
        <v>222</v>
      </c>
      <c r="B93" s="37" t="s">
        <v>4</v>
      </c>
      <c r="C93" s="43">
        <v>698644</v>
      </c>
      <c r="D93" s="60"/>
      <c r="E93" s="44">
        <v>0</v>
      </c>
      <c r="F93" s="44"/>
      <c r="G93" s="43">
        <f>+C93+E93</f>
        <v>698644</v>
      </c>
      <c r="H93" s="43"/>
      <c r="I93" s="44">
        <v>436652</v>
      </c>
      <c r="J93" s="43"/>
      <c r="K93" s="44">
        <f>G93-I93</f>
        <v>261992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</row>
    <row r="94" spans="1:241" s="9" customFormat="1" ht="13.5">
      <c r="A94" s="36" t="s">
        <v>65</v>
      </c>
      <c r="B94" s="37" t="s">
        <v>4</v>
      </c>
      <c r="C94" s="43">
        <v>8927383</v>
      </c>
      <c r="D94" s="58"/>
      <c r="E94" s="44">
        <v>1011357</v>
      </c>
      <c r="F94" s="44"/>
      <c r="G94" s="43">
        <f t="shared" si="7"/>
        <v>9938740</v>
      </c>
      <c r="H94" s="43"/>
      <c r="I94" s="44">
        <v>7935278</v>
      </c>
      <c r="J94" s="43"/>
      <c r="K94" s="44">
        <f t="shared" si="8"/>
        <v>2003462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</row>
    <row r="95" spans="1:241" s="9" customFormat="1" ht="13.5">
      <c r="A95" s="36" t="s">
        <v>66</v>
      </c>
      <c r="B95" s="37" t="s">
        <v>4</v>
      </c>
      <c r="C95" s="43">
        <v>25036510</v>
      </c>
      <c r="D95" s="60"/>
      <c r="E95" s="44">
        <v>0</v>
      </c>
      <c r="F95" s="44"/>
      <c r="G95" s="43">
        <f t="shared" si="7"/>
        <v>25036510</v>
      </c>
      <c r="H95" s="43"/>
      <c r="I95" s="44">
        <v>6224345</v>
      </c>
      <c r="J95" s="43"/>
      <c r="K95" s="44">
        <f t="shared" si="8"/>
        <v>18812165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</row>
    <row r="96" spans="1:241" s="9" customFormat="1" ht="13.5">
      <c r="A96" s="36" t="s">
        <v>67</v>
      </c>
      <c r="B96" s="37" t="s">
        <v>4</v>
      </c>
      <c r="C96" s="43">
        <v>3387191</v>
      </c>
      <c r="D96" s="60"/>
      <c r="E96" s="44">
        <v>0</v>
      </c>
      <c r="F96" s="44"/>
      <c r="G96" s="43">
        <f t="shared" si="7"/>
        <v>3387191</v>
      </c>
      <c r="H96" s="43"/>
      <c r="I96" s="44">
        <v>1817463</v>
      </c>
      <c r="J96" s="43"/>
      <c r="K96" s="44">
        <f t="shared" si="8"/>
        <v>1569728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</row>
    <row r="97" spans="1:241" s="9" customFormat="1" ht="13.5">
      <c r="A97" s="36" t="s">
        <v>68</v>
      </c>
      <c r="B97" s="37" t="s">
        <v>4</v>
      </c>
      <c r="C97" s="43">
        <v>2105069</v>
      </c>
      <c r="D97" s="60"/>
      <c r="E97" s="44">
        <v>0</v>
      </c>
      <c r="F97" s="44"/>
      <c r="G97" s="43">
        <f t="shared" si="7"/>
        <v>2105069</v>
      </c>
      <c r="H97" s="43"/>
      <c r="I97" s="44">
        <v>2105069</v>
      </c>
      <c r="J97" s="43"/>
      <c r="K97" s="44">
        <f t="shared" si="8"/>
        <v>0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</row>
    <row r="98" spans="1:241" s="9" customFormat="1" ht="13.5">
      <c r="A98" s="36" t="s">
        <v>69</v>
      </c>
      <c r="B98" s="37" t="s">
        <v>4</v>
      </c>
      <c r="C98" s="43">
        <v>1444190</v>
      </c>
      <c r="D98" s="60"/>
      <c r="E98" s="44">
        <v>0</v>
      </c>
      <c r="F98" s="44"/>
      <c r="G98" s="43">
        <f t="shared" si="7"/>
        <v>1444190</v>
      </c>
      <c r="H98" s="43"/>
      <c r="I98" s="44">
        <v>1309147</v>
      </c>
      <c r="J98" s="43"/>
      <c r="K98" s="44">
        <f t="shared" si="8"/>
        <v>135043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</row>
    <row r="99" spans="1:241" s="9" customFormat="1" ht="13.5">
      <c r="A99" s="36" t="s">
        <v>211</v>
      </c>
      <c r="B99" s="37"/>
      <c r="C99" s="43">
        <v>526432</v>
      </c>
      <c r="D99" s="60"/>
      <c r="E99" s="44">
        <v>0</v>
      </c>
      <c r="F99" s="44"/>
      <c r="G99" s="43">
        <f t="shared" si="7"/>
        <v>526432</v>
      </c>
      <c r="H99" s="43"/>
      <c r="I99" s="44">
        <v>39483</v>
      </c>
      <c r="J99" s="43"/>
      <c r="K99" s="44">
        <f t="shared" si="8"/>
        <v>486949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</row>
    <row r="100" spans="1:241" s="9" customFormat="1" ht="13.5">
      <c r="A100" s="36" t="s">
        <v>223</v>
      </c>
      <c r="B100" s="37" t="s">
        <v>4</v>
      </c>
      <c r="C100" s="43">
        <v>3896331</v>
      </c>
      <c r="D100" s="60"/>
      <c r="E100" s="44">
        <v>0</v>
      </c>
      <c r="F100" s="44"/>
      <c r="G100" s="43">
        <f>+C100+E100</f>
        <v>3896331</v>
      </c>
      <c r="H100" s="43"/>
      <c r="I100" s="44">
        <v>1119925</v>
      </c>
      <c r="J100" s="43"/>
      <c r="K100" s="44">
        <f>G100-I100</f>
        <v>2776406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</row>
    <row r="101" spans="1:241" s="9" customFormat="1" ht="13.5">
      <c r="A101" s="36" t="s">
        <v>70</v>
      </c>
      <c r="B101" s="37" t="s">
        <v>4</v>
      </c>
      <c r="C101" s="43">
        <v>217645</v>
      </c>
      <c r="D101" s="60"/>
      <c r="E101" s="44">
        <v>0</v>
      </c>
      <c r="F101" s="44"/>
      <c r="G101" s="43">
        <f t="shared" si="7"/>
        <v>217645</v>
      </c>
      <c r="H101" s="43"/>
      <c r="I101" s="44">
        <v>168253</v>
      </c>
      <c r="J101" s="43"/>
      <c r="K101" s="44">
        <f t="shared" si="8"/>
        <v>49392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</row>
    <row r="102" spans="1:241" s="9" customFormat="1" ht="13.5">
      <c r="A102" s="36" t="s">
        <v>224</v>
      </c>
      <c r="B102" s="37" t="s">
        <v>4</v>
      </c>
      <c r="C102" s="43">
        <v>445429</v>
      </c>
      <c r="D102" s="60"/>
      <c r="E102" s="44">
        <v>0</v>
      </c>
      <c r="F102" s="44"/>
      <c r="G102" s="43">
        <f>+C102+E102</f>
        <v>445429</v>
      </c>
      <c r="H102" s="43"/>
      <c r="I102" s="44">
        <v>343786</v>
      </c>
      <c r="J102" s="43"/>
      <c r="K102" s="44">
        <f>G102-I102</f>
        <v>101643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</row>
    <row r="103" spans="1:241" s="9" customFormat="1" ht="13.5">
      <c r="A103" s="36" t="s">
        <v>188</v>
      </c>
      <c r="B103" s="37" t="s">
        <v>4</v>
      </c>
      <c r="C103" s="43">
        <v>647620</v>
      </c>
      <c r="D103" s="60"/>
      <c r="E103" s="44">
        <v>0</v>
      </c>
      <c r="F103" s="44"/>
      <c r="G103" s="43">
        <f t="shared" si="7"/>
        <v>647620</v>
      </c>
      <c r="H103" s="43"/>
      <c r="I103" s="44">
        <v>491022</v>
      </c>
      <c r="J103" s="43"/>
      <c r="K103" s="44">
        <f t="shared" si="8"/>
        <v>156598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</row>
    <row r="104" spans="1:241" s="9" customFormat="1" ht="13.5">
      <c r="A104" s="36" t="s">
        <v>71</v>
      </c>
      <c r="B104" s="37" t="s">
        <v>4</v>
      </c>
      <c r="C104" s="43">
        <v>10786246</v>
      </c>
      <c r="D104" s="60"/>
      <c r="E104" s="44">
        <v>0</v>
      </c>
      <c r="F104" s="44"/>
      <c r="G104" s="43">
        <f t="shared" si="7"/>
        <v>10786246</v>
      </c>
      <c r="H104" s="43"/>
      <c r="I104" s="44">
        <v>8240632</v>
      </c>
      <c r="J104" s="43"/>
      <c r="K104" s="44">
        <f t="shared" si="8"/>
        <v>2545614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</row>
    <row r="105" spans="1:241" s="9" customFormat="1" ht="13.5">
      <c r="A105" s="36" t="s">
        <v>72</v>
      </c>
      <c r="B105" s="37" t="s">
        <v>4</v>
      </c>
      <c r="C105" s="43">
        <v>677961</v>
      </c>
      <c r="D105" s="60"/>
      <c r="E105" s="44">
        <v>0</v>
      </c>
      <c r="F105" s="44"/>
      <c r="G105" s="43">
        <f t="shared" si="7"/>
        <v>677961</v>
      </c>
      <c r="H105" s="43"/>
      <c r="I105" s="44">
        <v>560013</v>
      </c>
      <c r="J105" s="43"/>
      <c r="K105" s="44">
        <f t="shared" si="8"/>
        <v>117948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</row>
    <row r="106" spans="1:241" s="9" customFormat="1" ht="13.5">
      <c r="A106" s="36" t="s">
        <v>169</v>
      </c>
      <c r="B106" s="37" t="s">
        <v>4</v>
      </c>
      <c r="C106" s="43">
        <v>970495</v>
      </c>
      <c r="D106" s="60"/>
      <c r="E106" s="44">
        <v>0</v>
      </c>
      <c r="F106" s="44"/>
      <c r="G106" s="43">
        <f>+C106+E106</f>
        <v>970495</v>
      </c>
      <c r="H106" s="43"/>
      <c r="I106" s="44">
        <v>970495</v>
      </c>
      <c r="J106" s="43"/>
      <c r="K106" s="44">
        <f>G106-I106</f>
        <v>0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</row>
    <row r="107" spans="1:241" s="9" customFormat="1" ht="13.5">
      <c r="A107" s="36" t="s">
        <v>73</v>
      </c>
      <c r="B107" s="37" t="s">
        <v>4</v>
      </c>
      <c r="C107" s="43">
        <v>180450</v>
      </c>
      <c r="D107" s="60"/>
      <c r="E107" s="44">
        <v>0</v>
      </c>
      <c r="F107" s="44"/>
      <c r="G107" s="43">
        <f t="shared" si="7"/>
        <v>180450</v>
      </c>
      <c r="H107" s="43"/>
      <c r="I107" s="44">
        <v>130762</v>
      </c>
      <c r="J107" s="43"/>
      <c r="K107" s="44">
        <f t="shared" si="8"/>
        <v>49688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</row>
    <row r="108" spans="1:241" s="9" customFormat="1" ht="13.5">
      <c r="A108" s="36" t="s">
        <v>74</v>
      </c>
      <c r="B108" s="37" t="s">
        <v>4</v>
      </c>
      <c r="C108" s="43">
        <v>61500</v>
      </c>
      <c r="D108" s="60"/>
      <c r="E108" s="44">
        <v>0</v>
      </c>
      <c r="F108" s="44"/>
      <c r="G108" s="43">
        <f t="shared" si="7"/>
        <v>61500</v>
      </c>
      <c r="H108" s="43"/>
      <c r="I108" s="44">
        <v>49200</v>
      </c>
      <c r="J108" s="43"/>
      <c r="K108" s="44">
        <f t="shared" si="8"/>
        <v>12300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</row>
    <row r="109" spans="1:241" s="9" customFormat="1" ht="13.5">
      <c r="A109" s="36" t="s">
        <v>75</v>
      </c>
      <c r="B109" s="37" t="s">
        <v>4</v>
      </c>
      <c r="C109" s="43">
        <v>150000</v>
      </c>
      <c r="D109" s="60"/>
      <c r="E109" s="44">
        <v>0</v>
      </c>
      <c r="F109" s="44"/>
      <c r="G109" s="43">
        <f t="shared" si="7"/>
        <v>150000</v>
      </c>
      <c r="H109" s="43"/>
      <c r="I109" s="44">
        <v>86215</v>
      </c>
      <c r="J109" s="43"/>
      <c r="K109" s="44">
        <f t="shared" si="8"/>
        <v>63785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</row>
    <row r="110" spans="1:241" s="9" customFormat="1" ht="13.5">
      <c r="A110" s="36" t="s">
        <v>76</v>
      </c>
      <c r="B110" s="37" t="s">
        <v>4</v>
      </c>
      <c r="C110" s="43">
        <v>23791065</v>
      </c>
      <c r="D110" s="60"/>
      <c r="E110" s="44">
        <v>25551</v>
      </c>
      <c r="F110" s="44"/>
      <c r="G110" s="43">
        <f t="shared" si="7"/>
        <v>23816616</v>
      </c>
      <c r="H110" s="43"/>
      <c r="I110" s="44">
        <v>3290640</v>
      </c>
      <c r="J110" s="43"/>
      <c r="K110" s="44">
        <f t="shared" si="8"/>
        <v>20525976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</row>
    <row r="111" spans="1:241" s="9" customFormat="1" ht="13.5">
      <c r="A111" s="36" t="s">
        <v>77</v>
      </c>
      <c r="B111" s="37" t="s">
        <v>4</v>
      </c>
      <c r="C111" s="43">
        <v>5237020</v>
      </c>
      <c r="D111" s="60"/>
      <c r="E111" s="44">
        <v>0</v>
      </c>
      <c r="F111" s="44"/>
      <c r="G111" s="43">
        <f t="shared" si="7"/>
        <v>5237020</v>
      </c>
      <c r="H111" s="43"/>
      <c r="I111" s="44">
        <v>3157152</v>
      </c>
      <c r="J111" s="43"/>
      <c r="K111" s="44">
        <f t="shared" si="8"/>
        <v>2079868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</row>
    <row r="112" spans="1:241" s="9" customFormat="1" ht="13.5">
      <c r="A112" s="36" t="s">
        <v>79</v>
      </c>
      <c r="B112" s="37" t="s">
        <v>4</v>
      </c>
      <c r="C112" s="43">
        <v>89264</v>
      </c>
      <c r="D112" s="60"/>
      <c r="E112" s="44">
        <v>0</v>
      </c>
      <c r="F112" s="44"/>
      <c r="G112" s="43">
        <f t="shared" si="7"/>
        <v>89264</v>
      </c>
      <c r="H112" s="43"/>
      <c r="I112" s="44">
        <v>75521</v>
      </c>
      <c r="J112" s="43"/>
      <c r="K112" s="44">
        <f t="shared" si="8"/>
        <v>13743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</row>
    <row r="113" spans="1:241" s="9" customFormat="1" ht="13.5">
      <c r="A113" s="36" t="s">
        <v>80</v>
      </c>
      <c r="B113" s="37" t="s">
        <v>4</v>
      </c>
      <c r="C113" s="43">
        <v>19870774</v>
      </c>
      <c r="D113" s="60"/>
      <c r="E113" s="44">
        <v>0</v>
      </c>
      <c r="F113" s="44"/>
      <c r="G113" s="43">
        <f t="shared" si="7"/>
        <v>19870774</v>
      </c>
      <c r="H113" s="43"/>
      <c r="I113" s="44">
        <v>4942159</v>
      </c>
      <c r="J113" s="43"/>
      <c r="K113" s="44">
        <f t="shared" si="8"/>
        <v>14928615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</row>
    <row r="114" spans="1:241" s="9" customFormat="1" ht="12" customHeight="1">
      <c r="A114" s="36" t="s">
        <v>81</v>
      </c>
      <c r="B114" s="37" t="s">
        <v>4</v>
      </c>
      <c r="C114" s="43">
        <v>837686</v>
      </c>
      <c r="D114" s="60"/>
      <c r="E114" s="44">
        <v>0</v>
      </c>
      <c r="F114" s="44"/>
      <c r="G114" s="43">
        <f t="shared" si="7"/>
        <v>837686</v>
      </c>
      <c r="H114" s="43"/>
      <c r="I114" s="44">
        <v>707851</v>
      </c>
      <c r="J114" s="43"/>
      <c r="K114" s="44">
        <f t="shared" si="8"/>
        <v>129835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</row>
    <row r="115" spans="1:241" s="9" customFormat="1" ht="13.5">
      <c r="A115" s="36" t="s">
        <v>225</v>
      </c>
      <c r="B115" s="37" t="s">
        <v>4</v>
      </c>
      <c r="C115" s="43">
        <v>109286</v>
      </c>
      <c r="D115" s="60"/>
      <c r="E115" s="44">
        <v>0</v>
      </c>
      <c r="F115" s="44"/>
      <c r="G115" s="43">
        <f>+C115+E115</f>
        <v>109286</v>
      </c>
      <c r="H115" s="43"/>
      <c r="I115" s="44">
        <v>99290</v>
      </c>
      <c r="J115" s="43"/>
      <c r="K115" s="44">
        <f>G115-I115</f>
        <v>9996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</row>
    <row r="116" spans="1:241" s="9" customFormat="1" ht="12" customHeight="1">
      <c r="A116" s="36" t="s">
        <v>82</v>
      </c>
      <c r="B116" s="37" t="s">
        <v>4</v>
      </c>
      <c r="C116" s="43">
        <v>2418582</v>
      </c>
      <c r="D116" s="60"/>
      <c r="E116" s="44">
        <v>0</v>
      </c>
      <c r="F116" s="44"/>
      <c r="G116" s="43">
        <f t="shared" si="7"/>
        <v>2418582</v>
      </c>
      <c r="H116" s="43"/>
      <c r="I116" s="44">
        <v>2125413</v>
      </c>
      <c r="J116" s="43"/>
      <c r="K116" s="44">
        <f t="shared" si="8"/>
        <v>293169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</row>
    <row r="117" spans="1:241" s="9" customFormat="1" ht="13.5">
      <c r="A117" s="36" t="s">
        <v>83</v>
      </c>
      <c r="B117" s="37" t="s">
        <v>4</v>
      </c>
      <c r="C117" s="43">
        <v>3652415</v>
      </c>
      <c r="D117" s="60"/>
      <c r="E117" s="44">
        <v>0</v>
      </c>
      <c r="F117" s="44"/>
      <c r="G117" s="43">
        <f t="shared" si="7"/>
        <v>3652415</v>
      </c>
      <c r="H117" s="43"/>
      <c r="I117" s="44">
        <v>2682500</v>
      </c>
      <c r="J117" s="43"/>
      <c r="K117" s="44">
        <f t="shared" si="8"/>
        <v>969915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</row>
    <row r="118" spans="1:241" s="9" customFormat="1" ht="12" customHeight="1">
      <c r="A118" s="36" t="s">
        <v>84</v>
      </c>
      <c r="B118" s="37" t="s">
        <v>4</v>
      </c>
      <c r="C118" s="43">
        <v>24741</v>
      </c>
      <c r="D118" s="60"/>
      <c r="E118" s="44">
        <v>0</v>
      </c>
      <c r="F118" s="44"/>
      <c r="G118" s="43">
        <f aca="true" t="shared" si="9" ref="G118:G126">+C118+E118</f>
        <v>24741</v>
      </c>
      <c r="H118" s="43"/>
      <c r="I118" s="44">
        <v>24741</v>
      </c>
      <c r="J118" s="43"/>
      <c r="K118" s="44">
        <f aca="true" t="shared" si="10" ref="K118:K155">G118-I118</f>
        <v>0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</row>
    <row r="119" spans="1:241" s="9" customFormat="1" ht="13.5">
      <c r="A119" s="36" t="s">
        <v>85</v>
      </c>
      <c r="B119" s="37" t="s">
        <v>4</v>
      </c>
      <c r="C119" s="43">
        <v>3509737</v>
      </c>
      <c r="D119" s="60"/>
      <c r="E119" s="44">
        <v>0</v>
      </c>
      <c r="F119" s="44"/>
      <c r="G119" s="43">
        <f t="shared" si="9"/>
        <v>3509737</v>
      </c>
      <c r="H119" s="43"/>
      <c r="I119" s="44">
        <v>1964377</v>
      </c>
      <c r="J119" s="43"/>
      <c r="K119" s="44">
        <f t="shared" si="10"/>
        <v>1545360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</row>
    <row r="120" spans="1:241" s="9" customFormat="1" ht="13.5">
      <c r="A120" s="36" t="s">
        <v>226</v>
      </c>
      <c r="B120" s="37" t="s">
        <v>4</v>
      </c>
      <c r="C120" s="43">
        <v>232567</v>
      </c>
      <c r="D120" s="60"/>
      <c r="E120" s="44">
        <v>0</v>
      </c>
      <c r="F120" s="44"/>
      <c r="G120" s="43">
        <f>+C120+E120</f>
        <v>232567</v>
      </c>
      <c r="H120" s="43"/>
      <c r="I120" s="44">
        <v>232567</v>
      </c>
      <c r="J120" s="43"/>
      <c r="K120" s="44">
        <f>G120-I120</f>
        <v>0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</row>
    <row r="121" spans="1:241" s="9" customFormat="1" ht="13.5">
      <c r="A121" s="36" t="s">
        <v>86</v>
      </c>
      <c r="B121" s="37" t="s">
        <v>4</v>
      </c>
      <c r="C121" s="43">
        <v>6613060</v>
      </c>
      <c r="D121" s="60"/>
      <c r="E121" s="44">
        <v>0</v>
      </c>
      <c r="F121" s="44"/>
      <c r="G121" s="43">
        <f t="shared" si="9"/>
        <v>6613060</v>
      </c>
      <c r="H121" s="43"/>
      <c r="I121" s="44">
        <v>3154626</v>
      </c>
      <c r="J121" s="43"/>
      <c r="K121" s="44">
        <f t="shared" si="10"/>
        <v>3458434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</row>
    <row r="122" spans="1:241" s="9" customFormat="1" ht="12" customHeight="1">
      <c r="A122" s="36" t="s">
        <v>87</v>
      </c>
      <c r="B122" s="37" t="s">
        <v>4</v>
      </c>
      <c r="C122" s="43">
        <v>435420</v>
      </c>
      <c r="D122" s="60"/>
      <c r="E122" s="44">
        <v>0</v>
      </c>
      <c r="F122" s="44"/>
      <c r="G122" s="43">
        <f t="shared" si="9"/>
        <v>435420</v>
      </c>
      <c r="H122" s="43"/>
      <c r="I122" s="44">
        <v>435420</v>
      </c>
      <c r="J122" s="43"/>
      <c r="K122" s="44">
        <f t="shared" si="10"/>
        <v>0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</row>
    <row r="123" spans="1:241" s="9" customFormat="1" ht="12" customHeight="1">
      <c r="A123" s="36" t="s">
        <v>88</v>
      </c>
      <c r="B123" s="37" t="s">
        <v>4</v>
      </c>
      <c r="C123" s="43">
        <v>1369356</v>
      </c>
      <c r="D123" s="60"/>
      <c r="E123" s="44">
        <v>0</v>
      </c>
      <c r="F123" s="44"/>
      <c r="G123" s="43">
        <f t="shared" si="9"/>
        <v>1369356</v>
      </c>
      <c r="H123" s="43"/>
      <c r="I123" s="44">
        <v>547741</v>
      </c>
      <c r="J123" s="43"/>
      <c r="K123" s="44">
        <f t="shared" si="10"/>
        <v>821615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</row>
    <row r="124" spans="1:241" s="9" customFormat="1" ht="13.5">
      <c r="A124" s="36" t="s">
        <v>89</v>
      </c>
      <c r="B124" s="37" t="s">
        <v>4</v>
      </c>
      <c r="C124" s="43">
        <v>202472</v>
      </c>
      <c r="D124" s="60"/>
      <c r="E124" s="44">
        <v>0</v>
      </c>
      <c r="F124" s="44"/>
      <c r="G124" s="43">
        <f t="shared" si="9"/>
        <v>202472</v>
      </c>
      <c r="H124" s="43"/>
      <c r="I124" s="44">
        <v>96175</v>
      </c>
      <c r="J124" s="43"/>
      <c r="K124" s="44">
        <f t="shared" si="10"/>
        <v>106297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</row>
    <row r="125" spans="1:241" s="9" customFormat="1" ht="13.5">
      <c r="A125" s="36" t="s">
        <v>171</v>
      </c>
      <c r="B125" s="37" t="s">
        <v>4</v>
      </c>
      <c r="C125" s="43">
        <v>6996997</v>
      </c>
      <c r="D125" s="60"/>
      <c r="E125" s="44">
        <v>0</v>
      </c>
      <c r="F125" s="44"/>
      <c r="G125" s="43">
        <f>+C125+E125</f>
        <v>6996997</v>
      </c>
      <c r="H125" s="43"/>
      <c r="I125" s="44">
        <v>4544649</v>
      </c>
      <c r="J125" s="43"/>
      <c r="K125" s="44">
        <f>G125-I125</f>
        <v>2452348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</row>
    <row r="126" spans="1:241" s="9" customFormat="1" ht="13.5">
      <c r="A126" s="36" t="s">
        <v>90</v>
      </c>
      <c r="B126" s="37" t="s">
        <v>4</v>
      </c>
      <c r="C126" s="43">
        <v>134768</v>
      </c>
      <c r="D126" s="60"/>
      <c r="E126" s="44">
        <v>0</v>
      </c>
      <c r="F126" s="44"/>
      <c r="G126" s="43">
        <f t="shared" si="9"/>
        <v>134768</v>
      </c>
      <c r="H126" s="43"/>
      <c r="I126" s="44">
        <v>114553</v>
      </c>
      <c r="J126" s="43"/>
      <c r="K126" s="44">
        <f t="shared" si="10"/>
        <v>20215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</row>
    <row r="127" spans="1:241" s="9" customFormat="1" ht="12" customHeight="1">
      <c r="A127" s="36" t="s">
        <v>91</v>
      </c>
      <c r="B127" s="37" t="s">
        <v>4</v>
      </c>
      <c r="C127" s="43"/>
      <c r="D127" s="60"/>
      <c r="E127" s="43"/>
      <c r="F127" s="44"/>
      <c r="G127" s="43"/>
      <c r="H127" s="43"/>
      <c r="I127" s="43"/>
      <c r="J127" s="43"/>
      <c r="K127" s="44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</row>
    <row r="128" spans="1:241" s="9" customFormat="1" ht="13.5">
      <c r="A128" s="36" t="s">
        <v>160</v>
      </c>
      <c r="B128" s="37" t="s">
        <v>4</v>
      </c>
      <c r="C128" s="43">
        <v>277918</v>
      </c>
      <c r="D128" s="60"/>
      <c r="E128" s="44">
        <v>0</v>
      </c>
      <c r="F128" s="44"/>
      <c r="G128" s="43">
        <f aca="true" t="shared" si="11" ref="G128:G156">+C128+E128</f>
        <v>277918</v>
      </c>
      <c r="H128" s="43"/>
      <c r="I128" s="44">
        <v>212211</v>
      </c>
      <c r="J128" s="43"/>
      <c r="K128" s="44">
        <f t="shared" si="10"/>
        <v>65707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</row>
    <row r="129" spans="1:241" s="9" customFormat="1" ht="12" customHeight="1">
      <c r="A129" s="36" t="s">
        <v>161</v>
      </c>
      <c r="B129" s="37" t="s">
        <v>4</v>
      </c>
      <c r="C129" s="43">
        <v>54391</v>
      </c>
      <c r="D129" s="60"/>
      <c r="E129" s="44">
        <v>0</v>
      </c>
      <c r="F129" s="44"/>
      <c r="G129" s="43">
        <f t="shared" si="11"/>
        <v>54391</v>
      </c>
      <c r="H129" s="43"/>
      <c r="I129" s="44">
        <v>32993</v>
      </c>
      <c r="J129" s="43"/>
      <c r="K129" s="44">
        <f t="shared" si="10"/>
        <v>21398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</row>
    <row r="130" spans="1:241" s="9" customFormat="1" ht="13.5">
      <c r="A130" s="36" t="s">
        <v>162</v>
      </c>
      <c r="B130" s="37" t="s">
        <v>4</v>
      </c>
      <c r="C130" s="43">
        <v>11500</v>
      </c>
      <c r="D130" s="60"/>
      <c r="E130" s="44">
        <v>0</v>
      </c>
      <c r="F130" s="44"/>
      <c r="G130" s="43">
        <f t="shared" si="11"/>
        <v>11500</v>
      </c>
      <c r="H130" s="43"/>
      <c r="I130" s="44">
        <v>11500</v>
      </c>
      <c r="J130" s="43"/>
      <c r="K130" s="44">
        <f t="shared" si="10"/>
        <v>0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</row>
    <row r="131" spans="1:241" s="9" customFormat="1" ht="13.5">
      <c r="A131" s="36" t="s">
        <v>230</v>
      </c>
      <c r="B131" s="37"/>
      <c r="C131" s="43">
        <v>5066363</v>
      </c>
      <c r="D131" s="60"/>
      <c r="E131" s="44">
        <v>104406</v>
      </c>
      <c r="F131" s="44"/>
      <c r="G131" s="43">
        <f t="shared" si="11"/>
        <v>5170769</v>
      </c>
      <c r="H131" s="43"/>
      <c r="I131" s="44">
        <v>258538</v>
      </c>
      <c r="J131" s="43"/>
      <c r="K131" s="44">
        <f t="shared" si="10"/>
        <v>4912231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</row>
    <row r="132" spans="1:241" s="9" customFormat="1" ht="12" customHeight="1">
      <c r="A132" s="36" t="s">
        <v>177</v>
      </c>
      <c r="B132" s="37" t="s">
        <v>4</v>
      </c>
      <c r="C132" s="43">
        <v>5462105</v>
      </c>
      <c r="D132" s="60"/>
      <c r="E132" s="44">
        <v>0</v>
      </c>
      <c r="F132" s="44"/>
      <c r="G132" s="43">
        <f>+C132+E132</f>
        <v>5462105</v>
      </c>
      <c r="H132" s="43"/>
      <c r="I132" s="44">
        <v>4126560</v>
      </c>
      <c r="J132" s="43"/>
      <c r="K132" s="44">
        <f>G132-I132</f>
        <v>1335545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</row>
    <row r="133" spans="1:241" s="9" customFormat="1" ht="13.5">
      <c r="A133" s="36" t="s">
        <v>92</v>
      </c>
      <c r="B133" s="37" t="s">
        <v>4</v>
      </c>
      <c r="C133" s="43">
        <v>228564</v>
      </c>
      <c r="D133" s="60"/>
      <c r="E133" s="44">
        <v>0</v>
      </c>
      <c r="F133" s="44"/>
      <c r="G133" s="43">
        <f t="shared" si="11"/>
        <v>228564</v>
      </c>
      <c r="H133" s="43"/>
      <c r="I133" s="44">
        <v>159995</v>
      </c>
      <c r="J133" s="43"/>
      <c r="K133" s="44">
        <f t="shared" si="10"/>
        <v>68569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</row>
    <row r="134" spans="1:241" s="9" customFormat="1" ht="13.5">
      <c r="A134" s="36" t="s">
        <v>192</v>
      </c>
      <c r="B134" s="37"/>
      <c r="C134" s="43">
        <v>18672</v>
      </c>
      <c r="D134" s="60"/>
      <c r="E134" s="44">
        <v>0</v>
      </c>
      <c r="F134" s="44"/>
      <c r="G134" s="43">
        <f t="shared" si="11"/>
        <v>18672</v>
      </c>
      <c r="H134" s="43"/>
      <c r="I134" s="44">
        <v>13070</v>
      </c>
      <c r="J134" s="43"/>
      <c r="K134" s="44">
        <f t="shared" si="10"/>
        <v>5602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</row>
    <row r="135" spans="1:241" s="9" customFormat="1" ht="13.5">
      <c r="A135" s="36" t="s">
        <v>193</v>
      </c>
      <c r="B135" s="37"/>
      <c r="C135" s="43">
        <v>56016</v>
      </c>
      <c r="D135" s="60"/>
      <c r="E135" s="44">
        <v>0</v>
      </c>
      <c r="F135" s="44"/>
      <c r="G135" s="43">
        <f t="shared" si="11"/>
        <v>56016</v>
      </c>
      <c r="H135" s="43"/>
      <c r="I135" s="44">
        <v>39211</v>
      </c>
      <c r="J135" s="43"/>
      <c r="K135" s="44">
        <f t="shared" si="10"/>
        <v>16805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</row>
    <row r="136" spans="1:241" s="9" customFormat="1" ht="12" customHeight="1">
      <c r="A136" s="36" t="s">
        <v>93</v>
      </c>
      <c r="B136" s="37" t="s">
        <v>4</v>
      </c>
      <c r="C136" s="43">
        <v>64811</v>
      </c>
      <c r="D136" s="60"/>
      <c r="E136" s="44">
        <v>0</v>
      </c>
      <c r="F136" s="44"/>
      <c r="G136" s="43">
        <f t="shared" si="11"/>
        <v>64811</v>
      </c>
      <c r="H136" s="43"/>
      <c r="I136" s="44">
        <v>32963</v>
      </c>
      <c r="J136" s="43"/>
      <c r="K136" s="44">
        <f t="shared" si="10"/>
        <v>31848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</row>
    <row r="137" spans="1:241" s="9" customFormat="1" ht="13.5">
      <c r="A137" s="36" t="s">
        <v>137</v>
      </c>
      <c r="B137" s="37" t="s">
        <v>4</v>
      </c>
      <c r="C137" s="43">
        <v>5913283</v>
      </c>
      <c r="D137" s="58"/>
      <c r="E137" s="44">
        <v>538271</v>
      </c>
      <c r="F137" s="40"/>
      <c r="G137" s="43">
        <f>+C137+E137</f>
        <v>6451554</v>
      </c>
      <c r="H137" s="43"/>
      <c r="I137" s="44">
        <v>4251290</v>
      </c>
      <c r="J137" s="43"/>
      <c r="K137" s="44">
        <f>G137-I137</f>
        <v>2200264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</row>
    <row r="138" spans="1:241" s="9" customFormat="1" ht="12" customHeight="1">
      <c r="A138" s="36" t="s">
        <v>176</v>
      </c>
      <c r="B138" s="37" t="s">
        <v>4</v>
      </c>
      <c r="C138" s="43"/>
      <c r="D138" s="60"/>
      <c r="E138" s="43"/>
      <c r="F138" s="44"/>
      <c r="G138" s="43"/>
      <c r="H138" s="43"/>
      <c r="I138" s="43"/>
      <c r="J138" s="43"/>
      <c r="K138" s="44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</row>
    <row r="139" spans="1:241" s="9" customFormat="1" ht="12" customHeight="1">
      <c r="A139" s="36" t="s">
        <v>159</v>
      </c>
      <c r="B139" s="37" t="s">
        <v>4</v>
      </c>
      <c r="C139" s="43">
        <v>29150000</v>
      </c>
      <c r="D139" s="60"/>
      <c r="E139" s="44">
        <v>0</v>
      </c>
      <c r="F139" s="44"/>
      <c r="G139" s="43">
        <f>+C139+E139</f>
        <v>29150000</v>
      </c>
      <c r="H139" s="43"/>
      <c r="I139" s="44">
        <v>4372500</v>
      </c>
      <c r="J139" s="43"/>
      <c r="K139" s="44">
        <f>G139-I139</f>
        <v>24777500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</row>
    <row r="140" spans="1:241" s="9" customFormat="1" ht="12" customHeight="1">
      <c r="A140" s="36" t="s">
        <v>94</v>
      </c>
      <c r="B140" s="37" t="s">
        <v>4</v>
      </c>
      <c r="C140" s="43">
        <v>205798</v>
      </c>
      <c r="D140" s="60"/>
      <c r="E140" s="44">
        <v>0</v>
      </c>
      <c r="F140" s="44"/>
      <c r="G140" s="43">
        <f t="shared" si="11"/>
        <v>205798</v>
      </c>
      <c r="H140" s="43"/>
      <c r="I140" s="44">
        <v>205222</v>
      </c>
      <c r="J140" s="43"/>
      <c r="K140" s="44">
        <f t="shared" si="10"/>
        <v>576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</row>
    <row r="141" spans="1:241" s="9" customFormat="1" ht="13.5">
      <c r="A141" s="36" t="s">
        <v>95</v>
      </c>
      <c r="B141" s="37" t="s">
        <v>4</v>
      </c>
      <c r="C141" s="43">
        <v>18427870</v>
      </c>
      <c r="D141" s="60"/>
      <c r="E141" s="44">
        <v>0</v>
      </c>
      <c r="F141" s="44"/>
      <c r="G141" s="43">
        <f t="shared" si="11"/>
        <v>18427870</v>
      </c>
      <c r="H141" s="43"/>
      <c r="I141" s="44">
        <v>6149185</v>
      </c>
      <c r="J141" s="43"/>
      <c r="K141" s="44">
        <f t="shared" si="10"/>
        <v>12278685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</row>
    <row r="142" spans="1:241" s="9" customFormat="1" ht="12" customHeight="1">
      <c r="A142" s="36" t="s">
        <v>96</v>
      </c>
      <c r="B142" s="37" t="s">
        <v>4</v>
      </c>
      <c r="C142" s="43">
        <v>8659779</v>
      </c>
      <c r="D142" s="60"/>
      <c r="E142" s="44">
        <v>0</v>
      </c>
      <c r="F142" s="44"/>
      <c r="G142" s="43">
        <f t="shared" si="11"/>
        <v>8659779</v>
      </c>
      <c r="H142" s="43"/>
      <c r="I142" s="44">
        <v>5622140</v>
      </c>
      <c r="J142" s="43"/>
      <c r="K142" s="44">
        <f t="shared" si="10"/>
        <v>3037639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</row>
    <row r="143" spans="1:241" s="9" customFormat="1" ht="13.5">
      <c r="A143" s="36" t="s">
        <v>97</v>
      </c>
      <c r="B143" s="37" t="s">
        <v>4</v>
      </c>
      <c r="C143" s="43">
        <v>2575402</v>
      </c>
      <c r="D143" s="60"/>
      <c r="E143" s="44">
        <v>0</v>
      </c>
      <c r="F143" s="44"/>
      <c r="G143" s="43">
        <f>+C143+E143</f>
        <v>2575402</v>
      </c>
      <c r="H143" s="43"/>
      <c r="I143" s="44">
        <v>765529</v>
      </c>
      <c r="J143" s="43"/>
      <c r="K143" s="44">
        <f t="shared" si="10"/>
        <v>1809873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</row>
    <row r="144" spans="1:241" s="9" customFormat="1" ht="13.5">
      <c r="A144" s="36" t="s">
        <v>184</v>
      </c>
      <c r="B144" s="37" t="s">
        <v>4</v>
      </c>
      <c r="C144" s="43">
        <v>15381766</v>
      </c>
      <c r="D144" s="60"/>
      <c r="E144" s="44">
        <v>0</v>
      </c>
      <c r="F144" s="44"/>
      <c r="G144" s="43">
        <f>+C144+E144</f>
        <v>15381766</v>
      </c>
      <c r="H144" s="43"/>
      <c r="I144" s="44">
        <v>12601606</v>
      </c>
      <c r="J144" s="43"/>
      <c r="K144" s="44">
        <f>G144-I144</f>
        <v>2780160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</row>
    <row r="145" spans="1:241" s="9" customFormat="1" ht="13.5">
      <c r="A145" s="36" t="s">
        <v>172</v>
      </c>
      <c r="B145" s="37" t="s">
        <v>4</v>
      </c>
      <c r="C145" s="43">
        <v>3855280</v>
      </c>
      <c r="D145" s="60"/>
      <c r="E145" s="44">
        <v>0</v>
      </c>
      <c r="F145" s="44"/>
      <c r="G145" s="43">
        <f>+C145+E145</f>
        <v>3855280</v>
      </c>
      <c r="H145" s="43"/>
      <c r="I145" s="44">
        <v>2312997</v>
      </c>
      <c r="J145" s="43"/>
      <c r="K145" s="44">
        <f>G145-I145</f>
        <v>1542283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</row>
    <row r="146" spans="1:241" s="9" customFormat="1" ht="13.5">
      <c r="A146" s="36" t="s">
        <v>194</v>
      </c>
      <c r="B146" s="37"/>
      <c r="C146" s="43">
        <v>45114</v>
      </c>
      <c r="D146" s="60"/>
      <c r="E146" s="44">
        <v>0</v>
      </c>
      <c r="F146" s="44"/>
      <c r="G146" s="43">
        <f>+C146+E146</f>
        <v>45114</v>
      </c>
      <c r="H146" s="43"/>
      <c r="I146" s="44">
        <v>26604</v>
      </c>
      <c r="J146" s="43"/>
      <c r="K146" s="44">
        <f>G146-I146</f>
        <v>18510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</row>
    <row r="147" spans="1:241" s="9" customFormat="1" ht="13.5">
      <c r="A147" s="36" t="s">
        <v>98</v>
      </c>
      <c r="B147" s="37" t="s">
        <v>4</v>
      </c>
      <c r="C147" s="43">
        <v>26950281</v>
      </c>
      <c r="D147" s="58"/>
      <c r="E147" s="44">
        <v>2428534</v>
      </c>
      <c r="F147" s="44"/>
      <c r="G147" s="43">
        <f t="shared" si="11"/>
        <v>29378815</v>
      </c>
      <c r="H147" s="43"/>
      <c r="I147" s="44">
        <v>15184483</v>
      </c>
      <c r="J147" s="43"/>
      <c r="K147" s="44">
        <f t="shared" si="10"/>
        <v>14194332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</row>
    <row r="148" spans="1:241" s="9" customFormat="1" ht="13.5">
      <c r="A148" s="36" t="s">
        <v>212</v>
      </c>
      <c r="B148" s="37" t="s">
        <v>4</v>
      </c>
      <c r="C148" s="43">
        <v>18224</v>
      </c>
      <c r="D148" s="60"/>
      <c r="E148" s="44">
        <v>0</v>
      </c>
      <c r="F148" s="44"/>
      <c r="G148" s="43">
        <f t="shared" si="11"/>
        <v>18224</v>
      </c>
      <c r="H148" s="43"/>
      <c r="I148" s="44">
        <v>15491</v>
      </c>
      <c r="J148" s="43"/>
      <c r="K148" s="44">
        <f t="shared" si="10"/>
        <v>2733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</row>
    <row r="149" spans="1:241" s="9" customFormat="1" ht="13.5">
      <c r="A149" s="36" t="s">
        <v>99</v>
      </c>
      <c r="B149" s="37" t="s">
        <v>4</v>
      </c>
      <c r="C149" s="43">
        <v>459116</v>
      </c>
      <c r="D149" s="60"/>
      <c r="E149" s="44">
        <v>0</v>
      </c>
      <c r="F149" s="44"/>
      <c r="G149" s="43">
        <f t="shared" si="11"/>
        <v>459116</v>
      </c>
      <c r="H149" s="43"/>
      <c r="I149" s="44">
        <v>433263</v>
      </c>
      <c r="J149" s="43"/>
      <c r="K149" s="44">
        <f t="shared" si="10"/>
        <v>25853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</row>
    <row r="150" spans="1:241" s="9" customFormat="1" ht="13.5">
      <c r="A150" s="36" t="s">
        <v>100</v>
      </c>
      <c r="B150" s="37" t="s">
        <v>4</v>
      </c>
      <c r="C150" s="43">
        <v>224048</v>
      </c>
      <c r="D150" s="60"/>
      <c r="E150" s="44">
        <v>0</v>
      </c>
      <c r="F150" s="44"/>
      <c r="G150" s="43">
        <f t="shared" si="11"/>
        <v>224048</v>
      </c>
      <c r="H150" s="43"/>
      <c r="I150" s="44">
        <v>140030</v>
      </c>
      <c r="J150" s="43"/>
      <c r="K150" s="44">
        <f t="shared" si="10"/>
        <v>84018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</row>
    <row r="151" spans="1:241" s="9" customFormat="1" ht="13.5">
      <c r="A151" s="36" t="s">
        <v>101</v>
      </c>
      <c r="B151" s="37" t="s">
        <v>4</v>
      </c>
      <c r="C151" s="43">
        <v>202205</v>
      </c>
      <c r="D151" s="60"/>
      <c r="E151" s="44">
        <v>0</v>
      </c>
      <c r="F151" s="44"/>
      <c r="G151" s="43">
        <f t="shared" si="11"/>
        <v>202205</v>
      </c>
      <c r="H151" s="43"/>
      <c r="I151" s="44">
        <v>98617</v>
      </c>
      <c r="J151" s="43"/>
      <c r="K151" s="44">
        <f t="shared" si="10"/>
        <v>103588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</row>
    <row r="152" spans="1:241" s="9" customFormat="1" ht="13.5">
      <c r="A152" s="36" t="s">
        <v>173</v>
      </c>
      <c r="B152" s="37" t="s">
        <v>4</v>
      </c>
      <c r="C152" s="43">
        <v>844854</v>
      </c>
      <c r="D152" s="58"/>
      <c r="E152" s="44">
        <v>0</v>
      </c>
      <c r="F152" s="40"/>
      <c r="G152" s="43">
        <f>+C152+E152</f>
        <v>844854</v>
      </c>
      <c r="H152" s="43"/>
      <c r="I152" s="44">
        <v>700868</v>
      </c>
      <c r="J152" s="43"/>
      <c r="K152" s="44">
        <f>G152-I152</f>
        <v>143986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</row>
    <row r="153" spans="1:241" s="9" customFormat="1" ht="13.5">
      <c r="A153" s="36" t="s">
        <v>174</v>
      </c>
      <c r="B153" s="37" t="s">
        <v>4</v>
      </c>
      <c r="C153" s="43">
        <v>4456293</v>
      </c>
      <c r="D153" s="60"/>
      <c r="E153" s="44">
        <v>0</v>
      </c>
      <c r="F153" s="44"/>
      <c r="G153" s="43">
        <f>+C153+E153</f>
        <v>4456293</v>
      </c>
      <c r="H153" s="43"/>
      <c r="I153" s="44">
        <v>2192003</v>
      </c>
      <c r="J153" s="43"/>
      <c r="K153" s="44">
        <f>G153-I153</f>
        <v>2264290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</row>
    <row r="154" spans="1:241" s="9" customFormat="1" ht="13.5">
      <c r="A154" s="36" t="s">
        <v>102</v>
      </c>
      <c r="B154" s="37" t="s">
        <v>4</v>
      </c>
      <c r="C154" s="43">
        <v>1016374</v>
      </c>
      <c r="D154" s="60"/>
      <c r="E154" s="44">
        <v>0</v>
      </c>
      <c r="F154" s="44"/>
      <c r="G154" s="43">
        <f t="shared" si="11"/>
        <v>1016374</v>
      </c>
      <c r="H154" s="43"/>
      <c r="I154" s="44">
        <v>856850</v>
      </c>
      <c r="J154" s="43"/>
      <c r="K154" s="44">
        <f t="shared" si="10"/>
        <v>159524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</row>
    <row r="155" spans="1:241" s="9" customFormat="1" ht="13.5">
      <c r="A155" s="36" t="s">
        <v>103</v>
      </c>
      <c r="B155" s="37" t="s">
        <v>4</v>
      </c>
      <c r="C155" s="43">
        <v>156326</v>
      </c>
      <c r="D155" s="60"/>
      <c r="E155" s="44">
        <v>0</v>
      </c>
      <c r="F155" s="44"/>
      <c r="G155" s="43">
        <f t="shared" si="11"/>
        <v>156326</v>
      </c>
      <c r="H155" s="43"/>
      <c r="I155" s="44">
        <v>142885</v>
      </c>
      <c r="J155" s="43"/>
      <c r="K155" s="44">
        <f t="shared" si="10"/>
        <v>13441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</row>
    <row r="156" spans="1:241" s="9" customFormat="1" ht="13.5">
      <c r="A156" s="36" t="s">
        <v>104</v>
      </c>
      <c r="B156" s="37" t="s">
        <v>4</v>
      </c>
      <c r="C156" s="45">
        <v>255911</v>
      </c>
      <c r="D156" s="58"/>
      <c r="E156" s="46">
        <v>-18248</v>
      </c>
      <c r="F156" s="44" t="s">
        <v>231</v>
      </c>
      <c r="G156" s="45">
        <f t="shared" si="11"/>
        <v>237663</v>
      </c>
      <c r="H156" s="43"/>
      <c r="I156" s="46">
        <v>170399</v>
      </c>
      <c r="J156" s="43"/>
      <c r="K156" s="46">
        <f>G156-I156</f>
        <v>67264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</row>
    <row r="157" spans="1:241" s="9" customFormat="1" ht="13.5">
      <c r="A157" s="36"/>
      <c r="B157" s="37" t="s">
        <v>4</v>
      </c>
      <c r="C157" s="43"/>
      <c r="D157" s="60"/>
      <c r="E157" s="43"/>
      <c r="F157" s="44"/>
      <c r="G157" s="43"/>
      <c r="H157" s="43"/>
      <c r="I157" s="43"/>
      <c r="J157" s="43"/>
      <c r="K157" s="44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</row>
    <row r="158" spans="1:241" s="9" customFormat="1" ht="13.5">
      <c r="A158" s="36" t="s">
        <v>150</v>
      </c>
      <c r="B158" s="37" t="s">
        <v>4</v>
      </c>
      <c r="C158" s="45">
        <f>SUM(C14:C157)</f>
        <v>532152379</v>
      </c>
      <c r="D158" s="60"/>
      <c r="E158" s="45">
        <f>SUM(E14:E157)</f>
        <v>38623455</v>
      </c>
      <c r="F158" s="44"/>
      <c r="G158" s="45">
        <f>+C158+E158</f>
        <v>570775834</v>
      </c>
      <c r="H158" s="43"/>
      <c r="I158" s="45">
        <f>SUM(I14:I157)</f>
        <v>247636023</v>
      </c>
      <c r="J158" s="43"/>
      <c r="K158" s="46">
        <f>G158-I158</f>
        <v>323139811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</row>
    <row r="159" spans="1:241" s="9" customFormat="1" ht="13.5">
      <c r="A159" s="36"/>
      <c r="B159" s="37" t="s">
        <v>4</v>
      </c>
      <c r="C159" s="43"/>
      <c r="D159" s="60"/>
      <c r="E159" s="43"/>
      <c r="F159" s="44"/>
      <c r="G159" s="43"/>
      <c r="H159" s="43"/>
      <c r="I159" s="43"/>
      <c r="J159" s="43"/>
      <c r="K159" s="44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</row>
    <row r="160" spans="1:241" s="9" customFormat="1" ht="13.5">
      <c r="A160" s="36" t="s">
        <v>205</v>
      </c>
      <c r="B160" s="37" t="s">
        <v>4</v>
      </c>
      <c r="C160" s="43" t="s">
        <v>167</v>
      </c>
      <c r="D160" s="60"/>
      <c r="E160" s="43"/>
      <c r="F160" s="44" t="s">
        <v>4</v>
      </c>
      <c r="G160" s="43" t="s">
        <v>4</v>
      </c>
      <c r="H160" s="43"/>
      <c r="I160" s="43"/>
      <c r="J160" s="43"/>
      <c r="K160" s="44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</row>
    <row r="161" spans="1:241" s="9" customFormat="1" ht="13.5">
      <c r="A161" s="36" t="s">
        <v>105</v>
      </c>
      <c r="B161" s="37" t="s">
        <v>4</v>
      </c>
      <c r="C161" s="43">
        <v>1498600</v>
      </c>
      <c r="D161" s="60"/>
      <c r="E161" s="44">
        <v>0</v>
      </c>
      <c r="F161" s="44"/>
      <c r="G161" s="43">
        <f aca="true" t="shared" si="12" ref="G161:G221">+C161+E161</f>
        <v>1498600</v>
      </c>
      <c r="H161" s="43"/>
      <c r="I161" s="44">
        <v>1162731</v>
      </c>
      <c r="J161" s="43"/>
      <c r="K161" s="44">
        <f aca="true" t="shared" si="13" ref="K161:K218">G161-I161</f>
        <v>335869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</row>
    <row r="162" spans="1:241" s="9" customFormat="1" ht="13.5">
      <c r="A162" s="36" t="s">
        <v>178</v>
      </c>
      <c r="B162" s="37"/>
      <c r="C162" s="43">
        <v>37242308</v>
      </c>
      <c r="D162" s="60"/>
      <c r="E162" s="44">
        <f>2897665+1207290</f>
        <v>4104955</v>
      </c>
      <c r="F162" s="44"/>
      <c r="G162" s="43">
        <f>+C162+E162</f>
        <v>41347263</v>
      </c>
      <c r="H162" s="43"/>
      <c r="I162" s="44">
        <v>2918832</v>
      </c>
      <c r="J162" s="43"/>
      <c r="K162" s="44">
        <f>G162-I162</f>
        <v>38428431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</row>
    <row r="163" spans="1:241" s="9" customFormat="1" ht="13.5">
      <c r="A163" s="36" t="s">
        <v>18</v>
      </c>
      <c r="B163" s="37" t="s">
        <v>4</v>
      </c>
      <c r="C163" s="43">
        <v>33639867</v>
      </c>
      <c r="D163" s="60"/>
      <c r="E163" s="44">
        <f>1800078+1748369+141985</f>
        <v>3690432</v>
      </c>
      <c r="F163" s="44"/>
      <c r="G163" s="43">
        <f>+C163+E163</f>
        <v>37330299</v>
      </c>
      <c r="H163" s="43"/>
      <c r="I163" s="44">
        <v>13996302</v>
      </c>
      <c r="J163" s="43"/>
      <c r="K163" s="44">
        <f>G163-I163</f>
        <v>23333997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</row>
    <row r="164" spans="1:241" s="9" customFormat="1" ht="13.5">
      <c r="A164" s="36" t="s">
        <v>106</v>
      </c>
      <c r="B164" s="37" t="s">
        <v>4</v>
      </c>
      <c r="C164" s="43">
        <v>125893</v>
      </c>
      <c r="D164" s="60"/>
      <c r="E164" s="44">
        <v>0</v>
      </c>
      <c r="F164" s="44"/>
      <c r="G164" s="43">
        <f t="shared" si="12"/>
        <v>125893</v>
      </c>
      <c r="H164" s="43"/>
      <c r="I164" s="44">
        <v>96806</v>
      </c>
      <c r="J164" s="43"/>
      <c r="K164" s="44">
        <f t="shared" si="13"/>
        <v>29087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</row>
    <row r="165" spans="1:241" s="9" customFormat="1" ht="13.5">
      <c r="A165" s="36" t="s">
        <v>107</v>
      </c>
      <c r="B165" s="37" t="s">
        <v>4</v>
      </c>
      <c r="C165" s="43">
        <v>6444531</v>
      </c>
      <c r="D165" s="60"/>
      <c r="E165" s="44">
        <v>0</v>
      </c>
      <c r="F165" s="44"/>
      <c r="G165" s="43">
        <f t="shared" si="12"/>
        <v>6444531</v>
      </c>
      <c r="H165" s="43"/>
      <c r="I165" s="44">
        <v>2532183</v>
      </c>
      <c r="J165" s="43"/>
      <c r="K165" s="44">
        <f t="shared" si="13"/>
        <v>3912348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</row>
    <row r="166" spans="1:241" s="9" customFormat="1" ht="13.5">
      <c r="A166" s="36" t="s">
        <v>213</v>
      </c>
      <c r="B166" s="37"/>
      <c r="C166" s="43">
        <v>493109</v>
      </c>
      <c r="D166" s="60"/>
      <c r="E166" s="44">
        <v>5621795</v>
      </c>
      <c r="F166" s="44"/>
      <c r="G166" s="43">
        <f t="shared" si="12"/>
        <v>6114904</v>
      </c>
      <c r="H166" s="43"/>
      <c r="I166" s="44">
        <v>0</v>
      </c>
      <c r="J166" s="43"/>
      <c r="K166" s="44">
        <f t="shared" si="13"/>
        <v>6114904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</row>
    <row r="167" spans="1:241" s="9" customFormat="1" ht="13.5">
      <c r="A167" s="36" t="s">
        <v>108</v>
      </c>
      <c r="B167" s="37" t="s">
        <v>4</v>
      </c>
      <c r="C167" s="43">
        <v>105770</v>
      </c>
      <c r="D167" s="60"/>
      <c r="E167" s="44">
        <v>0</v>
      </c>
      <c r="F167" s="44"/>
      <c r="G167" s="43">
        <f t="shared" si="12"/>
        <v>105770</v>
      </c>
      <c r="H167" s="43"/>
      <c r="I167" s="44">
        <v>105629</v>
      </c>
      <c r="J167" s="43"/>
      <c r="K167" s="44">
        <f t="shared" si="13"/>
        <v>141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</row>
    <row r="168" spans="1:241" s="9" customFormat="1" ht="13.5">
      <c r="A168" s="36" t="s">
        <v>109</v>
      </c>
      <c r="B168" s="37" t="s">
        <v>4</v>
      </c>
      <c r="C168" s="43">
        <v>11891334</v>
      </c>
      <c r="D168" s="60"/>
      <c r="E168" s="44">
        <v>0</v>
      </c>
      <c r="F168" s="44"/>
      <c r="G168" s="43">
        <f t="shared" si="12"/>
        <v>11891334</v>
      </c>
      <c r="H168" s="43"/>
      <c r="I168" s="44">
        <v>1405466</v>
      </c>
      <c r="J168" s="43"/>
      <c r="K168" s="44">
        <f t="shared" si="13"/>
        <v>10485868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</row>
    <row r="169" spans="1:241" s="9" customFormat="1" ht="13.5">
      <c r="A169" s="36" t="s">
        <v>110</v>
      </c>
      <c r="B169" s="37" t="s">
        <v>4</v>
      </c>
      <c r="C169" s="43">
        <v>616396</v>
      </c>
      <c r="D169" s="60"/>
      <c r="E169" s="44">
        <v>0</v>
      </c>
      <c r="F169" s="44"/>
      <c r="G169" s="43">
        <f t="shared" si="12"/>
        <v>616396</v>
      </c>
      <c r="H169" s="43"/>
      <c r="I169" s="44">
        <v>306657</v>
      </c>
      <c r="J169" s="43"/>
      <c r="K169" s="44">
        <f t="shared" si="13"/>
        <v>309739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</row>
    <row r="170" spans="1:241" s="9" customFormat="1" ht="13.5">
      <c r="A170" s="36" t="s">
        <v>111</v>
      </c>
      <c r="B170" s="37" t="s">
        <v>4</v>
      </c>
      <c r="C170" s="43">
        <v>6135177</v>
      </c>
      <c r="D170" s="60"/>
      <c r="E170" s="44">
        <v>0</v>
      </c>
      <c r="F170" s="44"/>
      <c r="G170" s="43">
        <f t="shared" si="12"/>
        <v>6135177</v>
      </c>
      <c r="H170" s="43"/>
      <c r="I170" s="44">
        <v>2640314</v>
      </c>
      <c r="J170" s="43"/>
      <c r="K170" s="44">
        <f t="shared" si="13"/>
        <v>3494863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</row>
    <row r="171" spans="1:241" s="9" customFormat="1" ht="13.5">
      <c r="A171" s="36" t="s">
        <v>113</v>
      </c>
      <c r="B171" s="37" t="s">
        <v>4</v>
      </c>
      <c r="C171" s="43">
        <v>976719</v>
      </c>
      <c r="D171" s="60"/>
      <c r="E171" s="44">
        <v>0</v>
      </c>
      <c r="F171" s="44"/>
      <c r="G171" s="43">
        <f t="shared" si="12"/>
        <v>976719</v>
      </c>
      <c r="H171" s="43"/>
      <c r="I171" s="44">
        <v>366004</v>
      </c>
      <c r="J171" s="43"/>
      <c r="K171" s="44">
        <f t="shared" si="13"/>
        <v>610715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</row>
    <row r="172" spans="1:241" s="9" customFormat="1" ht="13.5">
      <c r="A172" s="36" t="s">
        <v>114</v>
      </c>
      <c r="B172" s="37" t="s">
        <v>4</v>
      </c>
      <c r="C172" s="43">
        <v>16570328</v>
      </c>
      <c r="D172" s="60"/>
      <c r="E172" s="44">
        <v>0</v>
      </c>
      <c r="F172" s="44"/>
      <c r="G172" s="43">
        <f t="shared" si="12"/>
        <v>16570328</v>
      </c>
      <c r="H172" s="43"/>
      <c r="I172" s="44">
        <v>4971099</v>
      </c>
      <c r="J172" s="43"/>
      <c r="K172" s="44">
        <f t="shared" si="13"/>
        <v>11599229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</row>
    <row r="173" spans="1:241" s="9" customFormat="1" ht="13.5">
      <c r="A173" s="36" t="s">
        <v>115</v>
      </c>
      <c r="B173" s="37" t="s">
        <v>4</v>
      </c>
      <c r="C173" s="43">
        <v>883547</v>
      </c>
      <c r="D173" s="60"/>
      <c r="E173" s="44">
        <v>200499</v>
      </c>
      <c r="F173" s="44"/>
      <c r="G173" s="43">
        <f t="shared" si="12"/>
        <v>1084046</v>
      </c>
      <c r="H173" s="43"/>
      <c r="I173" s="44">
        <v>536258</v>
      </c>
      <c r="J173" s="43"/>
      <c r="K173" s="44">
        <f t="shared" si="13"/>
        <v>547788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</row>
    <row r="174" spans="1:241" s="9" customFormat="1" ht="13.5">
      <c r="A174" s="36" t="s">
        <v>116</v>
      </c>
      <c r="B174" s="37" t="s">
        <v>4</v>
      </c>
      <c r="C174" s="43">
        <v>4359196</v>
      </c>
      <c r="D174" s="60"/>
      <c r="E174" s="44">
        <f>950000-689926</f>
        <v>260074</v>
      </c>
      <c r="F174" s="44" t="s">
        <v>232</v>
      </c>
      <c r="G174" s="43">
        <f t="shared" si="12"/>
        <v>4619270</v>
      </c>
      <c r="H174" s="43"/>
      <c r="I174" s="44">
        <v>1868205</v>
      </c>
      <c r="J174" s="43"/>
      <c r="K174" s="44">
        <f t="shared" si="13"/>
        <v>2751065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</row>
    <row r="175" spans="1:241" s="9" customFormat="1" ht="13.5">
      <c r="A175" s="36" t="s">
        <v>196</v>
      </c>
      <c r="B175" s="37"/>
      <c r="C175" s="43">
        <v>18485000</v>
      </c>
      <c r="D175" s="60"/>
      <c r="E175" s="44">
        <v>0</v>
      </c>
      <c r="F175" s="44"/>
      <c r="G175" s="43">
        <f t="shared" si="12"/>
        <v>18485000</v>
      </c>
      <c r="H175" s="43"/>
      <c r="I175" s="44">
        <v>1848500</v>
      </c>
      <c r="J175" s="43"/>
      <c r="K175" s="44">
        <f t="shared" si="13"/>
        <v>16636500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</row>
    <row r="176" spans="1:241" s="9" customFormat="1" ht="13.5">
      <c r="A176" s="36" t="s">
        <v>164</v>
      </c>
      <c r="B176" s="37" t="s">
        <v>4</v>
      </c>
      <c r="C176" s="44">
        <v>568203</v>
      </c>
      <c r="D176" s="60"/>
      <c r="E176" s="44">
        <v>0</v>
      </c>
      <c r="F176" s="44"/>
      <c r="G176" s="43">
        <f t="shared" si="12"/>
        <v>568203</v>
      </c>
      <c r="H176" s="43"/>
      <c r="I176" s="44">
        <v>230913</v>
      </c>
      <c r="J176" s="43"/>
      <c r="K176" s="44">
        <f t="shared" si="13"/>
        <v>337290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</row>
    <row r="177" spans="1:241" s="9" customFormat="1" ht="13.5">
      <c r="A177" s="36" t="s">
        <v>117</v>
      </c>
      <c r="B177" s="37" t="s">
        <v>4</v>
      </c>
      <c r="C177" s="43">
        <v>108310</v>
      </c>
      <c r="D177" s="60"/>
      <c r="E177" s="44">
        <v>0</v>
      </c>
      <c r="F177" s="44"/>
      <c r="G177" s="43">
        <f t="shared" si="12"/>
        <v>108310</v>
      </c>
      <c r="H177" s="43"/>
      <c r="I177" s="44">
        <v>108310</v>
      </c>
      <c r="J177" s="43"/>
      <c r="K177" s="44">
        <f t="shared" si="13"/>
        <v>0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</row>
    <row r="178" spans="1:241" s="9" customFormat="1" ht="13.5">
      <c r="A178" s="36" t="s">
        <v>118</v>
      </c>
      <c r="B178" s="37" t="s">
        <v>4</v>
      </c>
      <c r="C178" s="43">
        <v>2317043</v>
      </c>
      <c r="D178" s="60"/>
      <c r="E178" s="44">
        <v>0</v>
      </c>
      <c r="F178" s="44"/>
      <c r="G178" s="43">
        <f t="shared" si="12"/>
        <v>2317043</v>
      </c>
      <c r="H178" s="43"/>
      <c r="I178" s="44">
        <v>2066754</v>
      </c>
      <c r="J178" s="43"/>
      <c r="K178" s="44">
        <f t="shared" si="13"/>
        <v>250289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</row>
    <row r="179" spans="1:241" s="9" customFormat="1" ht="13.5">
      <c r="A179" s="36" t="s">
        <v>119</v>
      </c>
      <c r="B179" s="37" t="s">
        <v>4</v>
      </c>
      <c r="C179" s="43">
        <v>808822</v>
      </c>
      <c r="D179" s="60"/>
      <c r="E179" s="44">
        <v>0</v>
      </c>
      <c r="F179" s="44"/>
      <c r="G179" s="43">
        <f t="shared" si="12"/>
        <v>808822</v>
      </c>
      <c r="H179" s="43"/>
      <c r="I179" s="44">
        <v>328180</v>
      </c>
      <c r="J179" s="43"/>
      <c r="K179" s="44">
        <f t="shared" si="13"/>
        <v>480642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</row>
    <row r="180" spans="1:241" s="9" customFormat="1" ht="13.5">
      <c r="A180" s="36" t="s">
        <v>120</v>
      </c>
      <c r="B180" s="37" t="s">
        <v>4</v>
      </c>
      <c r="C180" s="43">
        <v>5099781</v>
      </c>
      <c r="D180" s="60"/>
      <c r="E180" s="44">
        <v>0</v>
      </c>
      <c r="F180" s="44"/>
      <c r="G180" s="43">
        <f t="shared" si="12"/>
        <v>5099781</v>
      </c>
      <c r="H180" s="43"/>
      <c r="I180" s="44">
        <v>3183551</v>
      </c>
      <c r="J180" s="43"/>
      <c r="K180" s="44">
        <f t="shared" si="13"/>
        <v>1916230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</row>
    <row r="181" spans="1:241" s="9" customFormat="1" ht="13.5">
      <c r="A181" s="36" t="s">
        <v>121</v>
      </c>
      <c r="B181" s="37" t="s">
        <v>4</v>
      </c>
      <c r="C181" s="43">
        <v>2584235</v>
      </c>
      <c r="D181" s="60"/>
      <c r="E181" s="44">
        <v>0</v>
      </c>
      <c r="F181" s="44"/>
      <c r="G181" s="43">
        <f t="shared" si="12"/>
        <v>2584235</v>
      </c>
      <c r="H181" s="43"/>
      <c r="I181" s="44">
        <v>2103586</v>
      </c>
      <c r="J181" s="43"/>
      <c r="K181" s="44">
        <f t="shared" si="13"/>
        <v>480649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</row>
    <row r="182" spans="1:241" s="9" customFormat="1" ht="13.5">
      <c r="A182" s="36" t="s">
        <v>122</v>
      </c>
      <c r="B182" s="37" t="s">
        <v>4</v>
      </c>
      <c r="C182" s="43">
        <v>752198</v>
      </c>
      <c r="D182" s="60"/>
      <c r="E182" s="44">
        <v>0</v>
      </c>
      <c r="F182" s="44"/>
      <c r="G182" s="43">
        <f t="shared" si="12"/>
        <v>752198</v>
      </c>
      <c r="H182" s="43"/>
      <c r="I182" s="44">
        <v>402249</v>
      </c>
      <c r="J182" s="43"/>
      <c r="K182" s="44">
        <f t="shared" si="13"/>
        <v>349949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</row>
    <row r="183" spans="1:241" s="9" customFormat="1" ht="13.5">
      <c r="A183" s="36" t="s">
        <v>123</v>
      </c>
      <c r="B183" s="37" t="s">
        <v>4</v>
      </c>
      <c r="C183" s="43">
        <v>22927</v>
      </c>
      <c r="D183" s="60"/>
      <c r="E183" s="44">
        <v>-22927</v>
      </c>
      <c r="F183" s="44" t="s">
        <v>231</v>
      </c>
      <c r="G183" s="43">
        <f t="shared" si="12"/>
        <v>0</v>
      </c>
      <c r="H183" s="43"/>
      <c r="I183" s="44">
        <v>0</v>
      </c>
      <c r="J183" s="43"/>
      <c r="K183" s="44">
        <f t="shared" si="13"/>
        <v>0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</row>
    <row r="184" spans="1:241" s="9" customFormat="1" ht="13.5">
      <c r="A184" s="36" t="s">
        <v>124</v>
      </c>
      <c r="B184" s="37" t="s">
        <v>4</v>
      </c>
      <c r="C184" s="43">
        <v>597826</v>
      </c>
      <c r="D184" s="60"/>
      <c r="E184" s="44">
        <v>0</v>
      </c>
      <c r="F184" s="44"/>
      <c r="G184" s="43">
        <f t="shared" si="12"/>
        <v>597826</v>
      </c>
      <c r="H184" s="43"/>
      <c r="I184" s="44">
        <v>201230</v>
      </c>
      <c r="J184" s="43"/>
      <c r="K184" s="44">
        <f t="shared" si="13"/>
        <v>396596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</row>
    <row r="185" spans="1:241" s="9" customFormat="1" ht="13.5">
      <c r="A185" s="36" t="s">
        <v>125</v>
      </c>
      <c r="B185" s="37" t="s">
        <v>4</v>
      </c>
      <c r="C185" s="43">
        <v>114453</v>
      </c>
      <c r="D185" s="60"/>
      <c r="E185" s="44">
        <v>0</v>
      </c>
      <c r="F185" s="44"/>
      <c r="G185" s="43">
        <f t="shared" si="12"/>
        <v>114453</v>
      </c>
      <c r="H185" s="43"/>
      <c r="I185" s="44">
        <v>114453</v>
      </c>
      <c r="J185" s="43"/>
      <c r="K185" s="44">
        <f t="shared" si="13"/>
        <v>0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</row>
    <row r="186" spans="1:241" s="9" customFormat="1" ht="13.5">
      <c r="A186" s="36" t="s">
        <v>227</v>
      </c>
      <c r="B186" s="37" t="s">
        <v>4</v>
      </c>
      <c r="C186" s="43">
        <v>15330010</v>
      </c>
      <c r="D186" s="60"/>
      <c r="E186" s="44">
        <v>7244389</v>
      </c>
      <c r="F186" s="44"/>
      <c r="G186" s="43">
        <f t="shared" si="12"/>
        <v>22574399</v>
      </c>
      <c r="H186" s="43"/>
      <c r="I186" s="44">
        <v>1472809</v>
      </c>
      <c r="J186" s="43"/>
      <c r="K186" s="44">
        <f t="shared" si="13"/>
        <v>21101590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</row>
    <row r="187" spans="1:241" s="9" customFormat="1" ht="13.5">
      <c r="A187" s="36" t="s">
        <v>228</v>
      </c>
      <c r="B187" s="37" t="s">
        <v>4</v>
      </c>
      <c r="C187" s="43">
        <v>1541021</v>
      </c>
      <c r="D187" s="60"/>
      <c r="E187" s="44">
        <v>0</v>
      </c>
      <c r="F187" s="44"/>
      <c r="G187" s="43">
        <f t="shared" si="12"/>
        <v>1541021</v>
      </c>
      <c r="H187" s="43"/>
      <c r="I187" s="44">
        <v>1395093</v>
      </c>
      <c r="J187" s="43"/>
      <c r="K187" s="44">
        <f t="shared" si="13"/>
        <v>145928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</row>
    <row r="188" spans="1:241" s="9" customFormat="1" ht="13.5">
      <c r="A188" s="36" t="s">
        <v>197</v>
      </c>
      <c r="B188" s="37" t="s">
        <v>4</v>
      </c>
      <c r="C188" s="43">
        <v>1141211</v>
      </c>
      <c r="D188" s="60"/>
      <c r="E188" s="44">
        <v>0</v>
      </c>
      <c r="F188" s="44"/>
      <c r="G188" s="43">
        <f t="shared" si="12"/>
        <v>1141211</v>
      </c>
      <c r="H188" s="43"/>
      <c r="I188" s="44">
        <v>987926</v>
      </c>
      <c r="J188" s="43"/>
      <c r="K188" s="44">
        <f t="shared" si="13"/>
        <v>153285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</row>
    <row r="189" spans="1:241" s="9" customFormat="1" ht="13.5">
      <c r="A189" s="36" t="s">
        <v>126</v>
      </c>
      <c r="B189" s="37" t="s">
        <v>4</v>
      </c>
      <c r="C189" s="43">
        <v>602443</v>
      </c>
      <c r="D189" s="60"/>
      <c r="E189" s="44">
        <v>0</v>
      </c>
      <c r="F189" s="44"/>
      <c r="G189" s="43">
        <f t="shared" si="12"/>
        <v>602443</v>
      </c>
      <c r="H189" s="43"/>
      <c r="I189" s="44">
        <v>206374</v>
      </c>
      <c r="J189" s="43"/>
      <c r="K189" s="44">
        <f t="shared" si="13"/>
        <v>396069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</row>
    <row r="190" spans="1:241" s="9" customFormat="1" ht="13.5">
      <c r="A190" s="36" t="s">
        <v>127</v>
      </c>
      <c r="B190" s="37" t="s">
        <v>4</v>
      </c>
      <c r="C190" s="43">
        <v>4593784</v>
      </c>
      <c r="D190" s="58"/>
      <c r="E190" s="44">
        <v>0</v>
      </c>
      <c r="F190" s="40"/>
      <c r="G190" s="43">
        <f t="shared" si="12"/>
        <v>4593784</v>
      </c>
      <c r="H190" s="43"/>
      <c r="I190" s="44">
        <v>3969891</v>
      </c>
      <c r="J190" s="43"/>
      <c r="K190" s="44">
        <f t="shared" si="13"/>
        <v>623893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</row>
    <row r="191" spans="1:241" s="9" customFormat="1" ht="13.5">
      <c r="A191" s="36" t="s">
        <v>128</v>
      </c>
      <c r="B191" s="37" t="s">
        <v>4</v>
      </c>
      <c r="C191" s="43">
        <v>3547118</v>
      </c>
      <c r="D191" s="60"/>
      <c r="E191" s="44">
        <v>0</v>
      </c>
      <c r="F191" s="44"/>
      <c r="G191" s="43">
        <f t="shared" si="12"/>
        <v>3547118</v>
      </c>
      <c r="H191" s="43"/>
      <c r="I191" s="44">
        <v>3077405</v>
      </c>
      <c r="J191" s="43"/>
      <c r="K191" s="44">
        <f t="shared" si="13"/>
        <v>469713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</row>
    <row r="192" spans="1:241" s="9" customFormat="1" ht="13.5">
      <c r="A192" s="36" t="s">
        <v>129</v>
      </c>
      <c r="B192" s="37" t="s">
        <v>4</v>
      </c>
      <c r="C192" s="43">
        <v>1046631</v>
      </c>
      <c r="D192" s="60"/>
      <c r="E192" s="44">
        <v>0</v>
      </c>
      <c r="F192" s="44"/>
      <c r="G192" s="43">
        <f t="shared" si="12"/>
        <v>1046631</v>
      </c>
      <c r="H192" s="43"/>
      <c r="I192" s="44">
        <v>800911</v>
      </c>
      <c r="J192" s="43"/>
      <c r="K192" s="44">
        <f t="shared" si="13"/>
        <v>245720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</row>
    <row r="193" spans="1:241" s="9" customFormat="1" ht="13.5">
      <c r="A193" s="36" t="s">
        <v>130</v>
      </c>
      <c r="B193" s="37" t="s">
        <v>4</v>
      </c>
      <c r="C193" s="43">
        <v>5000990</v>
      </c>
      <c r="D193" s="58"/>
      <c r="E193" s="44">
        <v>4049921</v>
      </c>
      <c r="F193" s="44"/>
      <c r="G193" s="43">
        <f t="shared" si="12"/>
        <v>9050911</v>
      </c>
      <c r="H193" s="43"/>
      <c r="I193" s="44">
        <v>2407664</v>
      </c>
      <c r="J193" s="43"/>
      <c r="K193" s="44">
        <f t="shared" si="13"/>
        <v>6643247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</row>
    <row r="194" spans="1:241" s="9" customFormat="1" ht="13.5">
      <c r="A194" s="36" t="s">
        <v>78</v>
      </c>
      <c r="B194" s="37" t="s">
        <v>4</v>
      </c>
      <c r="C194" s="43">
        <v>4312511</v>
      </c>
      <c r="D194" s="60"/>
      <c r="E194" s="44">
        <v>0</v>
      </c>
      <c r="F194" s="44"/>
      <c r="G194" s="43">
        <f>+C194+E194</f>
        <v>4312511</v>
      </c>
      <c r="H194" s="43"/>
      <c r="I194" s="44">
        <v>2472837</v>
      </c>
      <c r="J194" s="43"/>
      <c r="K194" s="44">
        <f>G194-I194</f>
        <v>1839674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</row>
    <row r="195" spans="1:241" s="9" customFormat="1" ht="13.5">
      <c r="A195" s="36" t="s">
        <v>131</v>
      </c>
      <c r="B195" s="37" t="s">
        <v>4</v>
      </c>
      <c r="C195" s="43">
        <v>987092</v>
      </c>
      <c r="D195" s="60"/>
      <c r="E195" s="44">
        <v>0</v>
      </c>
      <c r="F195" s="44"/>
      <c r="G195" s="43">
        <f t="shared" si="12"/>
        <v>987092</v>
      </c>
      <c r="H195" s="43"/>
      <c r="I195" s="44">
        <v>767201</v>
      </c>
      <c r="J195" s="43"/>
      <c r="K195" s="44">
        <f t="shared" si="13"/>
        <v>219891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</row>
    <row r="196" spans="1:241" s="9" customFormat="1" ht="13.5">
      <c r="A196" s="36" t="s">
        <v>132</v>
      </c>
      <c r="B196" s="37" t="s">
        <v>4</v>
      </c>
      <c r="C196" s="43">
        <v>486542</v>
      </c>
      <c r="D196" s="60"/>
      <c r="E196" s="44">
        <v>0</v>
      </c>
      <c r="F196" s="44"/>
      <c r="G196" s="43">
        <f t="shared" si="12"/>
        <v>486542</v>
      </c>
      <c r="H196" s="43"/>
      <c r="I196" s="44">
        <v>255434</v>
      </c>
      <c r="J196" s="43"/>
      <c r="K196" s="44">
        <f t="shared" si="13"/>
        <v>231108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</row>
    <row r="197" spans="1:241" s="9" customFormat="1" ht="13.5">
      <c r="A197" s="36" t="s">
        <v>180</v>
      </c>
      <c r="B197" s="37"/>
      <c r="C197" s="43">
        <v>373952</v>
      </c>
      <c r="D197" s="60"/>
      <c r="E197" s="44">
        <v>3011563</v>
      </c>
      <c r="F197" s="44"/>
      <c r="G197" s="43">
        <f t="shared" si="12"/>
        <v>3385515</v>
      </c>
      <c r="H197" s="43"/>
      <c r="I197" s="44">
        <v>0</v>
      </c>
      <c r="J197" s="43"/>
      <c r="K197" s="44">
        <f t="shared" si="13"/>
        <v>3385515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</row>
    <row r="198" spans="1:241" s="9" customFormat="1" ht="13.5">
      <c r="A198" s="36" t="s">
        <v>133</v>
      </c>
      <c r="B198" s="37" t="s">
        <v>4</v>
      </c>
      <c r="C198" s="43">
        <v>162880</v>
      </c>
      <c r="D198" s="60"/>
      <c r="E198" s="44">
        <v>489511</v>
      </c>
      <c r="F198" s="44"/>
      <c r="G198" s="43">
        <f t="shared" si="12"/>
        <v>652391</v>
      </c>
      <c r="H198" s="43"/>
      <c r="I198" s="44">
        <v>155434</v>
      </c>
      <c r="J198" s="43"/>
      <c r="K198" s="44">
        <f t="shared" si="13"/>
        <v>496957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</row>
    <row r="199" spans="1:241" s="9" customFormat="1" ht="13.5">
      <c r="A199" s="36" t="s">
        <v>134</v>
      </c>
      <c r="B199" s="37" t="s">
        <v>4</v>
      </c>
      <c r="C199" s="43">
        <v>3739108</v>
      </c>
      <c r="D199" s="58"/>
      <c r="E199" s="44">
        <v>2000</v>
      </c>
      <c r="F199" s="44"/>
      <c r="G199" s="43">
        <f t="shared" si="12"/>
        <v>3741108</v>
      </c>
      <c r="H199" s="43"/>
      <c r="I199" s="44">
        <v>1315308</v>
      </c>
      <c r="J199" s="43"/>
      <c r="K199" s="44">
        <f t="shared" si="13"/>
        <v>2425800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</row>
    <row r="200" spans="1:241" s="9" customFormat="1" ht="13.5">
      <c r="A200" s="36" t="s">
        <v>199</v>
      </c>
      <c r="B200" s="37"/>
      <c r="C200" s="43">
        <v>111230</v>
      </c>
      <c r="D200" s="60"/>
      <c r="E200" s="44">
        <v>0</v>
      </c>
      <c r="F200" s="44"/>
      <c r="G200" s="43">
        <f t="shared" si="12"/>
        <v>111230</v>
      </c>
      <c r="H200" s="43"/>
      <c r="I200" s="44">
        <v>33368</v>
      </c>
      <c r="J200" s="43"/>
      <c r="K200" s="44">
        <f t="shared" si="13"/>
        <v>77862</v>
      </c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</row>
    <row r="201" spans="1:241" s="9" customFormat="1" ht="13.5">
      <c r="A201" s="36" t="s">
        <v>135</v>
      </c>
      <c r="B201" s="37" t="s">
        <v>4</v>
      </c>
      <c r="C201" s="43">
        <v>949110</v>
      </c>
      <c r="D201" s="60"/>
      <c r="E201" s="44">
        <v>0</v>
      </c>
      <c r="F201" s="44"/>
      <c r="G201" s="43">
        <f t="shared" si="12"/>
        <v>949110</v>
      </c>
      <c r="H201" s="43"/>
      <c r="I201" s="44">
        <v>740722</v>
      </c>
      <c r="J201" s="43"/>
      <c r="K201" s="44">
        <f t="shared" si="13"/>
        <v>208388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</row>
    <row r="202" spans="1:241" s="9" customFormat="1" ht="13.5">
      <c r="A202" s="36" t="s">
        <v>165</v>
      </c>
      <c r="B202" s="37"/>
      <c r="C202" s="43">
        <v>27585118</v>
      </c>
      <c r="D202" s="60"/>
      <c r="E202" s="44">
        <v>3844149</v>
      </c>
      <c r="F202" s="44"/>
      <c r="G202" s="43">
        <f t="shared" si="12"/>
        <v>31429267</v>
      </c>
      <c r="H202" s="43"/>
      <c r="I202" s="44">
        <v>1850971</v>
      </c>
      <c r="J202" s="43"/>
      <c r="K202" s="44">
        <f t="shared" si="13"/>
        <v>29578296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</row>
    <row r="203" spans="1:241" s="9" customFormat="1" ht="13.5">
      <c r="A203" s="36" t="s">
        <v>200</v>
      </c>
      <c r="B203" s="37"/>
      <c r="C203" s="43">
        <v>582420</v>
      </c>
      <c r="D203" s="60"/>
      <c r="E203" s="44">
        <v>0</v>
      </c>
      <c r="F203" s="44"/>
      <c r="G203" s="43">
        <f t="shared" si="12"/>
        <v>582420</v>
      </c>
      <c r="H203" s="43"/>
      <c r="I203" s="44">
        <v>58242</v>
      </c>
      <c r="J203" s="43"/>
      <c r="K203" s="44">
        <f t="shared" si="13"/>
        <v>524178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</row>
    <row r="204" spans="1:241" s="9" customFormat="1" ht="13.5">
      <c r="A204" s="36" t="s">
        <v>136</v>
      </c>
      <c r="B204" s="37" t="s">
        <v>4</v>
      </c>
      <c r="C204" s="43">
        <v>70492</v>
      </c>
      <c r="D204" s="60"/>
      <c r="E204" s="44">
        <v>0</v>
      </c>
      <c r="F204" s="44"/>
      <c r="G204" s="43">
        <f t="shared" si="12"/>
        <v>70492</v>
      </c>
      <c r="H204" s="43"/>
      <c r="I204" s="44">
        <v>70492</v>
      </c>
      <c r="J204" s="43"/>
      <c r="K204" s="44">
        <f t="shared" si="13"/>
        <v>0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</row>
    <row r="205" spans="1:241" s="9" customFormat="1" ht="13.5">
      <c r="A205" s="36" t="s">
        <v>138</v>
      </c>
      <c r="B205" s="37" t="s">
        <v>4</v>
      </c>
      <c r="C205" s="43">
        <v>3172381</v>
      </c>
      <c r="D205" s="60"/>
      <c r="E205" s="44">
        <v>0</v>
      </c>
      <c r="F205" s="44"/>
      <c r="G205" s="43">
        <f t="shared" si="12"/>
        <v>3172381</v>
      </c>
      <c r="H205" s="43"/>
      <c r="I205" s="44">
        <v>1202696</v>
      </c>
      <c r="J205" s="43"/>
      <c r="K205" s="44">
        <f t="shared" si="13"/>
        <v>1969685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</row>
    <row r="206" spans="1:241" s="9" customFormat="1" ht="13.5">
      <c r="A206" s="36" t="s">
        <v>139</v>
      </c>
      <c r="B206" s="37"/>
      <c r="C206" s="43">
        <v>1664423</v>
      </c>
      <c r="D206" s="60"/>
      <c r="E206" s="44">
        <v>0</v>
      </c>
      <c r="F206" s="44"/>
      <c r="G206" s="43">
        <f t="shared" si="12"/>
        <v>1664423</v>
      </c>
      <c r="H206" s="43"/>
      <c r="I206" s="44">
        <v>976323</v>
      </c>
      <c r="J206" s="43"/>
      <c r="K206" s="44">
        <f t="shared" si="13"/>
        <v>688100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</row>
    <row r="207" spans="1:241" s="9" customFormat="1" ht="13.5">
      <c r="A207" s="36" t="s">
        <v>140</v>
      </c>
      <c r="B207" s="37" t="s">
        <v>4</v>
      </c>
      <c r="C207" s="43">
        <v>2929727</v>
      </c>
      <c r="D207" s="60"/>
      <c r="E207" s="44">
        <v>0</v>
      </c>
      <c r="F207" s="44"/>
      <c r="G207" s="43">
        <f t="shared" si="12"/>
        <v>2929727</v>
      </c>
      <c r="H207" s="43"/>
      <c r="I207" s="44">
        <v>262707</v>
      </c>
      <c r="J207" s="43"/>
      <c r="K207" s="44">
        <f t="shared" si="13"/>
        <v>2667020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</row>
    <row r="208" spans="1:241" s="9" customFormat="1" ht="13.5">
      <c r="A208" s="36" t="s">
        <v>198</v>
      </c>
      <c r="B208" s="37"/>
      <c r="C208" s="43">
        <v>3690692</v>
      </c>
      <c r="D208" s="60"/>
      <c r="E208" s="44">
        <v>0</v>
      </c>
      <c r="F208" s="44"/>
      <c r="G208" s="43">
        <f t="shared" si="12"/>
        <v>3690692</v>
      </c>
      <c r="H208" s="43"/>
      <c r="I208" s="44">
        <v>369069</v>
      </c>
      <c r="J208" s="43"/>
      <c r="K208" s="44">
        <f t="shared" si="13"/>
        <v>3321623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</row>
    <row r="209" spans="1:241" s="9" customFormat="1" ht="13.5">
      <c r="A209" s="36" t="s">
        <v>141</v>
      </c>
      <c r="B209" s="37" t="s">
        <v>4</v>
      </c>
      <c r="C209" s="43">
        <f>39166638-11230103</f>
        <v>27936535</v>
      </c>
      <c r="D209" s="60" t="s">
        <v>13</v>
      </c>
      <c r="E209" s="44">
        <v>11729</v>
      </c>
      <c r="F209" s="44"/>
      <c r="G209" s="43">
        <f t="shared" si="12"/>
        <v>27948264</v>
      </c>
      <c r="H209" s="43"/>
      <c r="I209" s="44">
        <v>13009431</v>
      </c>
      <c r="J209" s="43"/>
      <c r="K209" s="44">
        <f t="shared" si="13"/>
        <v>14938833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</row>
    <row r="210" spans="1:241" s="9" customFormat="1" ht="13.5">
      <c r="A210" s="36" t="s">
        <v>142</v>
      </c>
      <c r="B210" s="37" t="s">
        <v>4</v>
      </c>
      <c r="C210" s="43">
        <v>380036</v>
      </c>
      <c r="D210" s="60"/>
      <c r="E210" s="44">
        <v>0</v>
      </c>
      <c r="F210" s="44"/>
      <c r="G210" s="43">
        <f t="shared" si="12"/>
        <v>380036</v>
      </c>
      <c r="H210" s="43"/>
      <c r="I210" s="44">
        <v>167339</v>
      </c>
      <c r="J210" s="43"/>
      <c r="K210" s="44">
        <f t="shared" si="13"/>
        <v>212697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</row>
    <row r="211" spans="1:241" s="9" customFormat="1" ht="13.5">
      <c r="A211" s="36" t="s">
        <v>143</v>
      </c>
      <c r="B211" s="37" t="s">
        <v>4</v>
      </c>
      <c r="C211" s="43">
        <v>62598324</v>
      </c>
      <c r="D211" s="60"/>
      <c r="E211" s="44">
        <v>493095</v>
      </c>
      <c r="F211" s="44"/>
      <c r="G211" s="43">
        <f t="shared" si="12"/>
        <v>63091419</v>
      </c>
      <c r="H211" s="43"/>
      <c r="I211" s="44">
        <v>9709607</v>
      </c>
      <c r="J211" s="43"/>
      <c r="K211" s="44">
        <f t="shared" si="13"/>
        <v>53381812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</row>
    <row r="212" spans="1:241" s="9" customFormat="1" ht="13.5">
      <c r="A212" s="36" t="s">
        <v>144</v>
      </c>
      <c r="B212" s="37" t="s">
        <v>4</v>
      </c>
      <c r="C212" s="43">
        <v>12196303</v>
      </c>
      <c r="D212" s="60"/>
      <c r="E212" s="44">
        <v>8101808</v>
      </c>
      <c r="F212" s="44"/>
      <c r="G212" s="43">
        <f t="shared" si="12"/>
        <v>20298111</v>
      </c>
      <c r="H212" s="43"/>
      <c r="I212" s="44">
        <v>1579761</v>
      </c>
      <c r="J212" s="43"/>
      <c r="K212" s="44">
        <f t="shared" si="13"/>
        <v>18718350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</row>
    <row r="213" spans="1:241" s="9" customFormat="1" ht="13.5">
      <c r="A213" s="36" t="s">
        <v>145</v>
      </c>
      <c r="B213" s="37" t="s">
        <v>4</v>
      </c>
      <c r="C213" s="43">
        <v>72695</v>
      </c>
      <c r="D213" s="60"/>
      <c r="E213" s="44">
        <v>0</v>
      </c>
      <c r="F213" s="44"/>
      <c r="G213" s="43">
        <f t="shared" si="12"/>
        <v>72695</v>
      </c>
      <c r="H213" s="43"/>
      <c r="I213" s="44">
        <v>41799</v>
      </c>
      <c r="J213" s="43"/>
      <c r="K213" s="44">
        <f t="shared" si="13"/>
        <v>30896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</row>
    <row r="214" spans="1:241" s="9" customFormat="1" ht="13.5">
      <c r="A214" s="36" t="s">
        <v>146</v>
      </c>
      <c r="B214" s="37" t="s">
        <v>4</v>
      </c>
      <c r="C214" s="43">
        <v>1120263</v>
      </c>
      <c r="D214" s="60"/>
      <c r="E214" s="44">
        <v>0</v>
      </c>
      <c r="F214" s="44"/>
      <c r="G214" s="43">
        <f t="shared" si="12"/>
        <v>1120263</v>
      </c>
      <c r="H214" s="43"/>
      <c r="I214" s="44">
        <v>451903</v>
      </c>
      <c r="J214" s="43"/>
      <c r="K214" s="44">
        <f t="shared" si="13"/>
        <v>668360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</row>
    <row r="215" spans="1:241" s="9" customFormat="1" ht="13.5">
      <c r="A215" s="36" t="s">
        <v>147</v>
      </c>
      <c r="B215" s="37" t="s">
        <v>4</v>
      </c>
      <c r="C215" s="43">
        <v>18228041</v>
      </c>
      <c r="D215" s="58"/>
      <c r="E215" s="44">
        <v>0</v>
      </c>
      <c r="F215" s="39"/>
      <c r="G215" s="43">
        <f t="shared" si="12"/>
        <v>18228041</v>
      </c>
      <c r="H215" s="43"/>
      <c r="I215" s="44">
        <v>3188741</v>
      </c>
      <c r="J215" s="43"/>
      <c r="K215" s="44">
        <f t="shared" si="13"/>
        <v>15039300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</row>
    <row r="216" spans="1:241" s="9" customFormat="1" ht="13.5">
      <c r="A216" s="36" t="s">
        <v>148</v>
      </c>
      <c r="B216" s="37" t="s">
        <v>4</v>
      </c>
      <c r="C216" s="43">
        <v>1255100</v>
      </c>
      <c r="D216" s="60"/>
      <c r="E216" s="44">
        <v>0</v>
      </c>
      <c r="F216" s="44"/>
      <c r="G216" s="43">
        <f t="shared" si="12"/>
        <v>1255100</v>
      </c>
      <c r="H216" s="43"/>
      <c r="I216" s="44">
        <v>327446</v>
      </c>
      <c r="J216" s="43"/>
      <c r="K216" s="44">
        <f t="shared" si="13"/>
        <v>927654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</row>
    <row r="217" spans="1:241" s="9" customFormat="1" ht="13.5">
      <c r="A217" s="36" t="s">
        <v>149</v>
      </c>
      <c r="B217" s="37" t="s">
        <v>4</v>
      </c>
      <c r="C217" s="43">
        <v>14441980</v>
      </c>
      <c r="D217" s="60"/>
      <c r="E217" s="44">
        <v>516416</v>
      </c>
      <c r="F217" s="44"/>
      <c r="G217" s="43">
        <f t="shared" si="12"/>
        <v>14958396</v>
      </c>
      <c r="H217" s="43"/>
      <c r="I217" s="44">
        <v>1275239</v>
      </c>
      <c r="J217" s="43"/>
      <c r="K217" s="44">
        <f t="shared" si="13"/>
        <v>13683157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</row>
    <row r="218" spans="1:241" s="9" customFormat="1" ht="13.5">
      <c r="A218" s="36" t="s">
        <v>104</v>
      </c>
      <c r="B218" s="37" t="s">
        <v>4</v>
      </c>
      <c r="C218" s="43">
        <v>13329</v>
      </c>
      <c r="D218" s="58"/>
      <c r="E218" s="44">
        <v>0</v>
      </c>
      <c r="F218" s="40"/>
      <c r="G218" s="43">
        <f t="shared" si="12"/>
        <v>13329</v>
      </c>
      <c r="H218" s="43"/>
      <c r="I218" s="44">
        <v>13329</v>
      </c>
      <c r="J218" s="43"/>
      <c r="K218" s="44">
        <f t="shared" si="13"/>
        <v>0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</row>
    <row r="219" spans="1:241" s="9" customFormat="1" ht="13.5">
      <c r="A219" s="36" t="s">
        <v>6</v>
      </c>
      <c r="B219" s="37" t="s">
        <v>4</v>
      </c>
      <c r="C219" s="43"/>
      <c r="D219" s="60"/>
      <c r="E219" s="44"/>
      <c r="F219" s="44"/>
      <c r="G219" s="43"/>
      <c r="H219" s="43"/>
      <c r="I219" s="44"/>
      <c r="J219" s="43"/>
      <c r="K219" s="44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</row>
    <row r="220" spans="1:241" s="9" customFormat="1" ht="13.5">
      <c r="A220" s="47" t="s">
        <v>7</v>
      </c>
      <c r="B220" s="37" t="s">
        <v>4</v>
      </c>
      <c r="C220" s="48">
        <v>3969804</v>
      </c>
      <c r="D220" s="61"/>
      <c r="E220" s="49">
        <v>0</v>
      </c>
      <c r="F220" s="48"/>
      <c r="G220" s="50">
        <f>+C220+E220</f>
        <v>3969804</v>
      </c>
      <c r="H220" s="43"/>
      <c r="I220" s="49">
        <v>1091696</v>
      </c>
      <c r="J220" s="43"/>
      <c r="K220" s="44">
        <f>G220-I220</f>
        <v>2878108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</row>
    <row r="221" spans="1:241" s="9" customFormat="1" ht="13.5">
      <c r="A221" s="36" t="s">
        <v>8</v>
      </c>
      <c r="B221" s="37" t="s">
        <v>4</v>
      </c>
      <c r="C221" s="51">
        <v>25679584</v>
      </c>
      <c r="D221" s="58"/>
      <c r="E221" s="46">
        <v>0</v>
      </c>
      <c r="F221" s="40"/>
      <c r="G221" s="51">
        <f t="shared" si="12"/>
        <v>25679584</v>
      </c>
      <c r="H221" s="43"/>
      <c r="I221" s="46">
        <v>11555813</v>
      </c>
      <c r="J221" s="43"/>
      <c r="K221" s="46">
        <f>G221-I221</f>
        <v>14123771</v>
      </c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</row>
    <row r="222" spans="1:241" s="9" customFormat="1" ht="13.5">
      <c r="A222" s="36"/>
      <c r="B222" s="37" t="s">
        <v>4</v>
      </c>
      <c r="C222" s="48"/>
      <c r="D222" s="60"/>
      <c r="E222" s="48"/>
      <c r="F222" s="44"/>
      <c r="G222" s="50"/>
      <c r="H222" s="43"/>
      <c r="I222" s="48"/>
      <c r="J222" s="43"/>
      <c r="K222" s="44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</row>
    <row r="223" spans="1:241" s="9" customFormat="1" ht="13.5">
      <c r="A223" s="36" t="s">
        <v>151</v>
      </c>
      <c r="B223" s="37" t="s">
        <v>4</v>
      </c>
      <c r="C223" s="51">
        <f>SUM(C160:C221)</f>
        <v>403954453</v>
      </c>
      <c r="D223" s="60"/>
      <c r="E223" s="51">
        <f>SUM(E160:E221)</f>
        <v>41619409</v>
      </c>
      <c r="F223" s="44"/>
      <c r="G223" s="51">
        <f>+C223+E223</f>
        <v>445573862</v>
      </c>
      <c r="H223" s="43"/>
      <c r="I223" s="51">
        <f>SUM(I160:I221)</f>
        <v>110755193</v>
      </c>
      <c r="J223" s="43"/>
      <c r="K223" s="46">
        <f>G223-I223</f>
        <v>334818669</v>
      </c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</row>
    <row r="224" spans="1:241" s="9" customFormat="1" ht="13.5">
      <c r="A224" s="36"/>
      <c r="B224" s="37" t="s">
        <v>4</v>
      </c>
      <c r="C224" s="43"/>
      <c r="D224" s="60"/>
      <c r="E224" s="43"/>
      <c r="F224" s="44"/>
      <c r="G224" s="43"/>
      <c r="H224" s="43"/>
      <c r="I224" s="43"/>
      <c r="J224" s="43"/>
      <c r="K224" s="44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</row>
    <row r="225" spans="1:241" s="9" customFormat="1" ht="13.5">
      <c r="A225" s="36" t="s">
        <v>206</v>
      </c>
      <c r="B225" s="37" t="s">
        <v>4</v>
      </c>
      <c r="C225" s="43" t="s">
        <v>167</v>
      </c>
      <c r="D225" s="60"/>
      <c r="E225" s="43"/>
      <c r="F225" s="44" t="s">
        <v>4</v>
      </c>
      <c r="G225" s="43" t="s">
        <v>4</v>
      </c>
      <c r="H225" s="43" t="s">
        <v>4</v>
      </c>
      <c r="I225" s="43"/>
      <c r="J225" s="43"/>
      <c r="K225" s="44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</row>
    <row r="226" spans="1:241" s="9" customFormat="1" ht="13.5">
      <c r="A226" s="36" t="s">
        <v>179</v>
      </c>
      <c r="B226" s="37" t="s">
        <v>4</v>
      </c>
      <c r="C226" s="43">
        <f>194656651+894590</f>
        <v>195551241</v>
      </c>
      <c r="D226" s="58" t="s">
        <v>181</v>
      </c>
      <c r="E226" s="44">
        <f>11738180-14650+248046-105306-21928+260678-11119834</f>
        <v>985186</v>
      </c>
      <c r="F226" s="39" t="s">
        <v>233</v>
      </c>
      <c r="G226" s="43">
        <f>+C226+E226</f>
        <v>196536427</v>
      </c>
      <c r="H226" s="43"/>
      <c r="I226" s="44">
        <f>141874805-10678+6213905</f>
        <v>148078032</v>
      </c>
      <c r="J226" s="43"/>
      <c r="K226" s="44">
        <f>G226-I226</f>
        <v>48458395</v>
      </c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</row>
    <row r="227" spans="1:241" s="9" customFormat="1" ht="13.5">
      <c r="A227" s="36" t="s">
        <v>166</v>
      </c>
      <c r="B227" s="37"/>
      <c r="C227" s="43">
        <v>39557741</v>
      </c>
      <c r="D227" s="60"/>
      <c r="E227" s="44">
        <v>0</v>
      </c>
      <c r="F227" s="39"/>
      <c r="G227" s="43">
        <f>+C227+E227</f>
        <v>39557741</v>
      </c>
      <c r="H227" s="43"/>
      <c r="I227" s="44">
        <f>10652600+544587</f>
        <v>11197187</v>
      </c>
      <c r="J227" s="43"/>
      <c r="K227" s="44">
        <f>G227-I227</f>
        <v>28360554</v>
      </c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</row>
    <row r="228" spans="1:241" s="9" customFormat="1" ht="13.5">
      <c r="A228" s="36" t="s">
        <v>203</v>
      </c>
      <c r="B228" s="37"/>
      <c r="C228" s="43">
        <f>3303720+75000</f>
        <v>3378720</v>
      </c>
      <c r="D228" s="58" t="s">
        <v>182</v>
      </c>
      <c r="E228" s="44">
        <f>217213+14650+105306</f>
        <v>337169</v>
      </c>
      <c r="F228" s="39"/>
      <c r="G228" s="43">
        <f>+C228+E228</f>
        <v>3715889</v>
      </c>
      <c r="H228" s="43"/>
      <c r="I228" s="44">
        <v>0</v>
      </c>
      <c r="J228" s="43"/>
      <c r="K228" s="44">
        <f>G228-I228</f>
        <v>3715889</v>
      </c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</row>
    <row r="229" spans="1:241" s="9" customFormat="1" ht="13.5">
      <c r="A229" s="36" t="s">
        <v>9</v>
      </c>
      <c r="B229" s="37" t="s">
        <v>4</v>
      </c>
      <c r="C229" s="45">
        <v>123490427</v>
      </c>
      <c r="D229" s="60"/>
      <c r="E229" s="52">
        <v>3010185</v>
      </c>
      <c r="F229" s="44"/>
      <c r="G229" s="45">
        <f>+C229+E229</f>
        <v>126500612</v>
      </c>
      <c r="H229" s="43"/>
      <c r="I229" s="52">
        <v>120271482</v>
      </c>
      <c r="J229" s="43"/>
      <c r="K229" s="46">
        <f>G229-I229</f>
        <v>6229130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</row>
    <row r="230" spans="1:241" s="9" customFormat="1" ht="13.5">
      <c r="A230" s="36"/>
      <c r="B230" s="37" t="s">
        <v>4</v>
      </c>
      <c r="C230" s="43"/>
      <c r="D230" s="60"/>
      <c r="E230" s="43"/>
      <c r="F230" s="44"/>
      <c r="G230" s="43"/>
      <c r="H230" s="43"/>
      <c r="I230" s="43"/>
      <c r="J230" s="43"/>
      <c r="K230" s="44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</row>
    <row r="231" spans="1:241" s="9" customFormat="1" ht="13.5">
      <c r="A231" s="36" t="s">
        <v>152</v>
      </c>
      <c r="B231" s="37" t="s">
        <v>4</v>
      </c>
      <c r="C231" s="45">
        <f>SUM(C226:C230)</f>
        <v>361978129</v>
      </c>
      <c r="D231" s="60"/>
      <c r="E231" s="45">
        <f>SUM(E226:E230)</f>
        <v>4332540</v>
      </c>
      <c r="F231" s="44"/>
      <c r="G231" s="45">
        <f>+C231+E231</f>
        <v>366310669</v>
      </c>
      <c r="H231" s="43"/>
      <c r="I231" s="45">
        <f>SUM(I226:I230)</f>
        <v>279546701</v>
      </c>
      <c r="J231" s="43"/>
      <c r="K231" s="46">
        <f>G231-I231</f>
        <v>86763968</v>
      </c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</row>
    <row r="232" spans="1:241" s="9" customFormat="1" ht="13.5">
      <c r="A232" s="36"/>
      <c r="B232" s="37" t="s">
        <v>4</v>
      </c>
      <c r="C232" s="43"/>
      <c r="D232" s="60"/>
      <c r="E232" s="43"/>
      <c r="F232" s="44"/>
      <c r="G232" s="43"/>
      <c r="H232" s="43"/>
      <c r="I232" s="43"/>
      <c r="J232" s="43"/>
      <c r="K232" s="44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</row>
    <row r="233" spans="1:241" s="9" customFormat="1" ht="13.5">
      <c r="A233" s="36" t="s">
        <v>207</v>
      </c>
      <c r="B233" s="37" t="s">
        <v>4</v>
      </c>
      <c r="C233" s="43" t="s">
        <v>167</v>
      </c>
      <c r="D233" s="60"/>
      <c r="E233" s="43"/>
      <c r="F233" s="44" t="s">
        <v>4</v>
      </c>
      <c r="G233" s="43" t="s">
        <v>4</v>
      </c>
      <c r="H233" s="43" t="s">
        <v>4</v>
      </c>
      <c r="I233" s="43"/>
      <c r="J233" s="43"/>
      <c r="K233" s="44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</row>
    <row r="234" spans="1:241" s="9" customFormat="1" ht="13.5">
      <c r="A234" s="36" t="s">
        <v>208</v>
      </c>
      <c r="B234" s="37" t="s">
        <v>4</v>
      </c>
      <c r="C234" s="43" t="s">
        <v>167</v>
      </c>
      <c r="D234" s="60"/>
      <c r="E234" s="43"/>
      <c r="F234" s="44" t="s">
        <v>4</v>
      </c>
      <c r="G234" s="43" t="s">
        <v>4</v>
      </c>
      <c r="H234" s="43" t="s">
        <v>4</v>
      </c>
      <c r="I234" s="43"/>
      <c r="J234" s="43"/>
      <c r="K234" s="44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</row>
    <row r="235" spans="1:241" s="9" customFormat="1" ht="13.5">
      <c r="A235" s="36" t="s">
        <v>10</v>
      </c>
      <c r="B235" s="37" t="s">
        <v>4</v>
      </c>
      <c r="C235" s="43">
        <v>29878</v>
      </c>
      <c r="D235" s="60"/>
      <c r="E235" s="44">
        <v>0</v>
      </c>
      <c r="F235" s="44"/>
      <c r="G235" s="43">
        <f>+C235+E235</f>
        <v>29878</v>
      </c>
      <c r="H235" s="43"/>
      <c r="I235" s="44">
        <v>0</v>
      </c>
      <c r="J235" s="43"/>
      <c r="K235" s="44">
        <f>G235-I235</f>
        <v>29878</v>
      </c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</row>
    <row r="236" spans="1:241" s="9" customFormat="1" ht="13.5">
      <c r="A236" s="36" t="s">
        <v>11</v>
      </c>
      <c r="B236" s="37" t="s">
        <v>4</v>
      </c>
      <c r="C236" s="43">
        <v>420696</v>
      </c>
      <c r="D236" s="60"/>
      <c r="E236" s="44">
        <v>0</v>
      </c>
      <c r="F236" s="44"/>
      <c r="G236" s="43">
        <f>+C236+E236</f>
        <v>420696</v>
      </c>
      <c r="H236" s="43"/>
      <c r="I236" s="44">
        <v>57608</v>
      </c>
      <c r="J236" s="43"/>
      <c r="K236" s="44">
        <f>G236-I236</f>
        <v>363088</v>
      </c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</row>
    <row r="237" spans="1:241" s="9" customFormat="1" ht="13.5">
      <c r="A237" s="36" t="s">
        <v>12</v>
      </c>
      <c r="B237" s="37" t="s">
        <v>4</v>
      </c>
      <c r="C237" s="51">
        <v>14361</v>
      </c>
      <c r="D237" s="60"/>
      <c r="E237" s="46">
        <v>0</v>
      </c>
      <c r="F237" s="44"/>
      <c r="G237" s="51">
        <f>+C237+E237</f>
        <v>14361</v>
      </c>
      <c r="H237" s="43"/>
      <c r="I237" s="46">
        <v>10678</v>
      </c>
      <c r="J237" s="43"/>
      <c r="K237" s="46">
        <f>G237-I237</f>
        <v>3683</v>
      </c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</row>
    <row r="238" spans="1:241" s="9" customFormat="1" ht="13.5">
      <c r="A238" s="36"/>
      <c r="B238" s="37" t="s">
        <v>4</v>
      </c>
      <c r="C238" s="50"/>
      <c r="D238" s="61"/>
      <c r="E238" s="48"/>
      <c r="F238" s="48"/>
      <c r="G238" s="50"/>
      <c r="H238" s="43"/>
      <c r="I238" s="48"/>
      <c r="J238" s="43"/>
      <c r="K238" s="44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</row>
    <row r="239" spans="1:241" s="9" customFormat="1" ht="13.5">
      <c r="A239" s="36" t="s">
        <v>153</v>
      </c>
      <c r="B239" s="37" t="s">
        <v>4</v>
      </c>
      <c r="C239" s="45">
        <f>SUM(C235:C238)</f>
        <v>464935</v>
      </c>
      <c r="D239" s="60"/>
      <c r="E239" s="45">
        <f>SUM(E235:E238)</f>
        <v>0</v>
      </c>
      <c r="F239" s="44"/>
      <c r="G239" s="45">
        <f>+C239+E239</f>
        <v>464935</v>
      </c>
      <c r="H239" s="43"/>
      <c r="I239" s="45">
        <f>SUM(I235:I238)</f>
        <v>68286</v>
      </c>
      <c r="J239" s="43"/>
      <c r="K239" s="46">
        <f>G239-I239</f>
        <v>396649</v>
      </c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</row>
    <row r="240" spans="1:241" s="9" customFormat="1" ht="13.5">
      <c r="A240" s="36"/>
      <c r="B240" s="37" t="s">
        <v>4</v>
      </c>
      <c r="C240" s="36"/>
      <c r="D240" s="58"/>
      <c r="E240" s="38"/>
      <c r="F240" s="40"/>
      <c r="G240" s="36"/>
      <c r="H240" s="36"/>
      <c r="I240" s="38"/>
      <c r="J240" s="36"/>
      <c r="K240" s="40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</row>
    <row r="241" spans="1:241" s="14" customFormat="1" ht="14.25" thickBot="1">
      <c r="A241" s="41" t="s">
        <v>154</v>
      </c>
      <c r="B241" s="37" t="s">
        <v>4</v>
      </c>
      <c r="C241" s="53">
        <f>C239+C231+C223+C158</f>
        <v>1298549896</v>
      </c>
      <c r="D241" s="59"/>
      <c r="E241" s="53">
        <f>E239+E231+E223+E158</f>
        <v>84575404</v>
      </c>
      <c r="F241" s="42"/>
      <c r="G241" s="53">
        <f>+C241+E241</f>
        <v>1383125300</v>
      </c>
      <c r="H241" s="41"/>
      <c r="I241" s="53">
        <f>I239+I231+I223+I158</f>
        <v>638006203</v>
      </c>
      <c r="J241" s="41"/>
      <c r="K241" s="53">
        <f>G241-I241</f>
        <v>745119097</v>
      </c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</row>
    <row r="242" spans="1:241" s="9" customFormat="1" ht="14.25" thickTop="1">
      <c r="A242" s="36"/>
      <c r="B242" s="37" t="s">
        <v>4</v>
      </c>
      <c r="C242" s="36"/>
      <c r="D242" s="58"/>
      <c r="E242" s="38"/>
      <c r="F242" s="40"/>
      <c r="G242" s="36"/>
      <c r="H242" s="36"/>
      <c r="I242" s="38"/>
      <c r="J242" s="36"/>
      <c r="K242" s="40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</row>
    <row r="243" spans="1:11" ht="13.5">
      <c r="A243" s="25"/>
      <c r="B243" s="25"/>
      <c r="C243" s="25"/>
      <c r="D243" s="56"/>
      <c r="E243" s="26"/>
      <c r="F243" s="27"/>
      <c r="G243" s="25"/>
      <c r="H243" s="25"/>
      <c r="I243" s="27"/>
      <c r="J243" s="25"/>
      <c r="K243" s="27"/>
    </row>
    <row r="244" spans="1:241" s="9" customFormat="1" ht="13.5" customHeight="1">
      <c r="A244" s="63" t="s">
        <v>237</v>
      </c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</row>
    <row r="245" spans="1:241" s="9" customFormat="1" ht="13.5" customHeight="1">
      <c r="A245" s="63" t="s">
        <v>236</v>
      </c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</row>
    <row r="246" spans="1:241" s="9" customFormat="1" ht="13.5" customHeight="1">
      <c r="A246" s="63" t="s">
        <v>240</v>
      </c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</row>
    <row r="247" spans="1:241" s="9" customFormat="1" ht="13.5" customHeight="1">
      <c r="A247" s="63" t="s">
        <v>238</v>
      </c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</row>
    <row r="248" spans="1:241" s="9" customFormat="1" ht="12.75">
      <c r="A248" s="63" t="s">
        <v>239</v>
      </c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</row>
    <row r="249" spans="1:241" s="9" customFormat="1" ht="12.75">
      <c r="A249" s="63" t="s">
        <v>241</v>
      </c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</row>
    <row r="250" spans="1:241" s="9" customFormat="1" ht="13.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</row>
    <row r="251" spans="1:241" s="9" customFormat="1" ht="13.5" customHeight="1">
      <c r="A251" s="7"/>
      <c r="B251" s="8"/>
      <c r="D251" s="10"/>
      <c r="E251" s="7"/>
      <c r="F251" s="16"/>
      <c r="H251" s="7"/>
      <c r="I251" s="10"/>
      <c r="J251" s="7"/>
      <c r="K251" s="10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</row>
    <row r="252" spans="1:241" s="9" customFormat="1" ht="13.5" customHeight="1">
      <c r="A252" s="7"/>
      <c r="B252" s="7"/>
      <c r="C252" s="7"/>
      <c r="D252" s="10"/>
      <c r="E252" s="11"/>
      <c r="F252" s="16"/>
      <c r="G252" s="7"/>
      <c r="H252" s="7"/>
      <c r="I252" s="10"/>
      <c r="J252" s="7"/>
      <c r="K252" s="10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</row>
    <row r="253" spans="1:241" s="9" customFormat="1" ht="13.5" customHeight="1">
      <c r="A253" s="7"/>
      <c r="B253" s="7"/>
      <c r="C253" s="7"/>
      <c r="D253" s="10"/>
      <c r="E253" s="11"/>
      <c r="F253" s="16"/>
      <c r="G253" s="7"/>
      <c r="H253" s="7"/>
      <c r="I253" s="10"/>
      <c r="J253" s="7"/>
      <c r="K253" s="10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</row>
    <row r="254" spans="1:241" s="9" customFormat="1" ht="12">
      <c r="A254" s="7"/>
      <c r="B254" s="7"/>
      <c r="C254" s="7"/>
      <c r="D254" s="10"/>
      <c r="E254" s="11"/>
      <c r="F254" s="16"/>
      <c r="G254" s="7"/>
      <c r="H254" s="7"/>
      <c r="I254" s="10"/>
      <c r="J254" s="7"/>
      <c r="K254" s="10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</row>
    <row r="255" spans="1:241" s="9" customFormat="1" ht="13.5" customHeight="1">
      <c r="A255" s="7"/>
      <c r="B255" s="7"/>
      <c r="C255" s="7"/>
      <c r="D255" s="10"/>
      <c r="E255" s="11"/>
      <c r="F255" s="16"/>
      <c r="G255" s="7"/>
      <c r="H255" s="7"/>
      <c r="I255" s="10"/>
      <c r="J255" s="7"/>
      <c r="K255" s="10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</row>
    <row r="256" spans="1:241" s="9" customFormat="1" ht="13.5" customHeight="1">
      <c r="A256" s="7"/>
      <c r="B256" s="7"/>
      <c r="C256" s="7"/>
      <c r="D256" s="10"/>
      <c r="E256" s="11"/>
      <c r="F256" s="16"/>
      <c r="G256" s="7"/>
      <c r="H256" s="7"/>
      <c r="I256" s="10"/>
      <c r="J256" s="7"/>
      <c r="K256" s="10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</row>
    <row r="257" spans="1:241" s="9" customFormat="1" ht="13.5" customHeight="1">
      <c r="A257" s="7"/>
      <c r="B257" s="7"/>
      <c r="C257" s="7"/>
      <c r="D257" s="10"/>
      <c r="E257" s="11"/>
      <c r="F257" s="16"/>
      <c r="G257" s="7"/>
      <c r="H257" s="7"/>
      <c r="I257" s="10"/>
      <c r="J257" s="7"/>
      <c r="K257" s="10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</row>
    <row r="258" spans="1:241" s="9" customFormat="1" ht="13.5" customHeight="1">
      <c r="A258" s="7"/>
      <c r="B258" s="7"/>
      <c r="C258" s="7"/>
      <c r="D258" s="10"/>
      <c r="E258" s="11"/>
      <c r="F258" s="16"/>
      <c r="G258" s="7"/>
      <c r="H258" s="7"/>
      <c r="I258" s="10"/>
      <c r="J258" s="7"/>
      <c r="K258" s="10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</row>
    <row r="259" spans="1:241" s="9" customFormat="1" ht="24" customHeight="1">
      <c r="A259" s="7"/>
      <c r="B259" s="7"/>
      <c r="C259" s="7"/>
      <c r="D259" s="10"/>
      <c r="E259" s="11"/>
      <c r="F259" s="16"/>
      <c r="G259" s="7"/>
      <c r="H259" s="7"/>
      <c r="I259" s="10"/>
      <c r="J259" s="7"/>
      <c r="K259" s="10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</row>
    <row r="260" spans="1:241" s="9" customFormat="1" ht="13.5" customHeight="1">
      <c r="A260" s="7"/>
      <c r="B260" s="7"/>
      <c r="C260" s="7"/>
      <c r="D260" s="10"/>
      <c r="E260" s="11"/>
      <c r="F260" s="16"/>
      <c r="G260" s="7"/>
      <c r="H260" s="7"/>
      <c r="I260" s="10"/>
      <c r="J260" s="7"/>
      <c r="K260" s="10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</row>
    <row r="261" spans="1:241" s="9" customFormat="1" ht="13.5" customHeight="1">
      <c r="A261" s="1"/>
      <c r="B261" s="1"/>
      <c r="C261" s="1"/>
      <c r="D261" s="3"/>
      <c r="E261" s="2"/>
      <c r="F261" s="15"/>
      <c r="G261" s="1"/>
      <c r="H261" s="1"/>
      <c r="I261" s="3"/>
      <c r="J261" s="1"/>
      <c r="K261" s="3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</row>
    <row r="262" spans="1:241" s="9" customFormat="1" ht="13.5" customHeight="1">
      <c r="A262" s="1"/>
      <c r="B262" s="1"/>
      <c r="C262" s="1"/>
      <c r="D262" s="3"/>
      <c r="E262" s="2"/>
      <c r="F262" s="15"/>
      <c r="G262" s="1"/>
      <c r="H262" s="1"/>
      <c r="I262" s="3"/>
      <c r="J262" s="1"/>
      <c r="K262" s="3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</row>
    <row r="263" spans="1:241" s="9" customFormat="1" ht="13.5" customHeight="1">
      <c r="A263" s="1"/>
      <c r="B263" s="1"/>
      <c r="C263" s="1"/>
      <c r="D263" s="3"/>
      <c r="E263" s="2"/>
      <c r="F263" s="15"/>
      <c r="G263" s="1"/>
      <c r="H263" s="1"/>
      <c r="I263" s="3"/>
      <c r="J263" s="1"/>
      <c r="K263" s="3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</row>
    <row r="264" spans="1:241" s="9" customFormat="1" ht="13.5" customHeight="1">
      <c r="A264" s="1"/>
      <c r="B264" s="1"/>
      <c r="C264" s="1"/>
      <c r="D264" s="3"/>
      <c r="E264" s="2"/>
      <c r="F264" s="15"/>
      <c r="G264" s="1"/>
      <c r="H264" s="1"/>
      <c r="I264" s="3"/>
      <c r="J264" s="1"/>
      <c r="K264" s="3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</row>
    <row r="265" spans="1:241" s="9" customFormat="1" ht="13.5" customHeight="1">
      <c r="A265" s="1"/>
      <c r="B265" s="1"/>
      <c r="C265" s="1"/>
      <c r="D265" s="3"/>
      <c r="E265" s="2"/>
      <c r="F265" s="15"/>
      <c r="G265" s="1"/>
      <c r="H265" s="1"/>
      <c r="I265" s="3"/>
      <c r="J265" s="1"/>
      <c r="K265" s="3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</row>
    <row r="266" spans="1:241" s="9" customFormat="1" ht="13.5" customHeight="1">
      <c r="A266" s="1"/>
      <c r="B266" s="1"/>
      <c r="C266" s="1"/>
      <c r="D266" s="3"/>
      <c r="E266" s="2"/>
      <c r="F266" s="15"/>
      <c r="G266" s="1"/>
      <c r="H266" s="1"/>
      <c r="I266" s="3"/>
      <c r="J266" s="1"/>
      <c r="K266" s="3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</row>
    <row r="267" spans="1:241" s="9" customFormat="1" ht="13.5" customHeight="1">
      <c r="A267" s="1"/>
      <c r="B267" s="1"/>
      <c r="C267" s="1"/>
      <c r="D267" s="3"/>
      <c r="E267" s="2"/>
      <c r="F267" s="15"/>
      <c r="G267" s="1"/>
      <c r="H267" s="1"/>
      <c r="I267" s="3"/>
      <c r="J267" s="1"/>
      <c r="K267" s="3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</row>
    <row r="268" spans="1:241" s="9" customFormat="1" ht="13.5" customHeight="1">
      <c r="A268" s="1"/>
      <c r="B268" s="1"/>
      <c r="C268" s="1"/>
      <c r="D268" s="3"/>
      <c r="E268" s="2"/>
      <c r="F268" s="15"/>
      <c r="G268" s="1"/>
      <c r="H268" s="1"/>
      <c r="I268" s="3"/>
      <c r="J268" s="1"/>
      <c r="K268" s="3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</row>
    <row r="269" spans="1:241" s="9" customFormat="1" ht="13.5" customHeight="1">
      <c r="A269" s="1"/>
      <c r="B269" s="1"/>
      <c r="C269" s="1"/>
      <c r="D269" s="3"/>
      <c r="E269" s="2"/>
      <c r="F269" s="15"/>
      <c r="G269" s="1"/>
      <c r="H269" s="1"/>
      <c r="I269" s="3"/>
      <c r="J269" s="1"/>
      <c r="K269" s="3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</row>
    <row r="270" spans="1:241" s="9" customFormat="1" ht="12">
      <c r="A270" s="1"/>
      <c r="B270" s="1"/>
      <c r="C270" s="1"/>
      <c r="D270" s="3"/>
      <c r="E270" s="2"/>
      <c r="F270" s="15"/>
      <c r="G270" s="1"/>
      <c r="H270" s="1"/>
      <c r="I270" s="3"/>
      <c r="J270" s="1"/>
      <c r="K270" s="3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</row>
    <row r="271" spans="1:241" s="9" customFormat="1" ht="13.5" customHeight="1">
      <c r="A271" s="1"/>
      <c r="B271" s="1"/>
      <c r="C271" s="1"/>
      <c r="D271" s="3"/>
      <c r="E271" s="2"/>
      <c r="F271" s="15"/>
      <c r="G271" s="1"/>
      <c r="H271" s="1"/>
      <c r="I271" s="3"/>
      <c r="J271" s="1"/>
      <c r="K271" s="3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</row>
    <row r="272" spans="1:241" s="9" customFormat="1" ht="13.5" customHeight="1">
      <c r="A272" s="1"/>
      <c r="B272" s="1"/>
      <c r="C272" s="1"/>
      <c r="D272" s="3"/>
      <c r="E272" s="2"/>
      <c r="F272" s="15"/>
      <c r="G272" s="1"/>
      <c r="H272" s="1"/>
      <c r="I272" s="3"/>
      <c r="J272" s="1"/>
      <c r="K272" s="3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</row>
    <row r="273" spans="1:241" s="9" customFormat="1" ht="13.5" customHeight="1">
      <c r="A273" s="1"/>
      <c r="B273" s="1"/>
      <c r="C273" s="1"/>
      <c r="D273" s="3"/>
      <c r="E273" s="2"/>
      <c r="F273" s="15"/>
      <c r="G273" s="1"/>
      <c r="H273" s="1"/>
      <c r="I273" s="3"/>
      <c r="J273" s="1"/>
      <c r="K273" s="3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</row>
    <row r="274" spans="1:241" s="9" customFormat="1" ht="13.5" customHeight="1">
      <c r="A274" s="1"/>
      <c r="B274" s="1"/>
      <c r="C274" s="1"/>
      <c r="D274" s="3"/>
      <c r="E274" s="2"/>
      <c r="F274" s="15"/>
      <c r="G274" s="1"/>
      <c r="H274" s="1"/>
      <c r="I274" s="3"/>
      <c r="J274" s="1"/>
      <c r="K274" s="3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</row>
    <row r="275" spans="1:241" s="9" customFormat="1" ht="13.5" customHeight="1">
      <c r="A275" s="1"/>
      <c r="B275" s="1"/>
      <c r="C275" s="1"/>
      <c r="D275" s="3"/>
      <c r="E275" s="2"/>
      <c r="F275" s="15"/>
      <c r="G275" s="1"/>
      <c r="H275" s="1"/>
      <c r="I275" s="3"/>
      <c r="J275" s="1"/>
      <c r="K275" s="3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</row>
    <row r="276" spans="1:241" s="9" customFormat="1" ht="13.5" customHeight="1">
      <c r="A276" s="1"/>
      <c r="B276" s="1"/>
      <c r="C276" s="1"/>
      <c r="D276" s="3"/>
      <c r="E276" s="2"/>
      <c r="F276" s="15"/>
      <c r="G276" s="1"/>
      <c r="H276" s="1"/>
      <c r="I276" s="3"/>
      <c r="J276" s="1"/>
      <c r="K276" s="3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</row>
    <row r="277" spans="1:241" s="9" customFormat="1" ht="24" customHeight="1">
      <c r="A277" s="1"/>
      <c r="B277" s="1"/>
      <c r="C277" s="1"/>
      <c r="D277" s="3"/>
      <c r="E277" s="2"/>
      <c r="F277" s="15"/>
      <c r="G277" s="1"/>
      <c r="H277" s="1"/>
      <c r="I277" s="3"/>
      <c r="J277" s="1"/>
      <c r="K277" s="3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</row>
    <row r="278" spans="1:241" s="9" customFormat="1" ht="13.5" customHeight="1">
      <c r="A278" s="1"/>
      <c r="B278" s="1"/>
      <c r="C278" s="1"/>
      <c r="D278" s="3"/>
      <c r="E278" s="2"/>
      <c r="F278" s="15"/>
      <c r="G278" s="1"/>
      <c r="H278" s="1"/>
      <c r="I278" s="3"/>
      <c r="J278" s="1"/>
      <c r="K278" s="3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</row>
    <row r="279" spans="1:241" s="9" customFormat="1" ht="12">
      <c r="A279" s="1"/>
      <c r="B279" s="1"/>
      <c r="C279" s="1"/>
      <c r="D279" s="3"/>
      <c r="E279" s="2"/>
      <c r="F279" s="15"/>
      <c r="G279" s="1"/>
      <c r="H279" s="1"/>
      <c r="I279" s="3"/>
      <c r="J279" s="1"/>
      <c r="K279" s="3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</row>
    <row r="280" spans="1:241" s="9" customFormat="1" ht="12">
      <c r="A280" s="1"/>
      <c r="B280" s="1"/>
      <c r="C280" s="1"/>
      <c r="D280" s="3"/>
      <c r="E280" s="2"/>
      <c r="F280" s="15"/>
      <c r="G280" s="1"/>
      <c r="H280" s="1"/>
      <c r="I280" s="3"/>
      <c r="J280" s="1"/>
      <c r="K280" s="3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</row>
    <row r="281" spans="1:241" s="9" customFormat="1" ht="12">
      <c r="A281" s="1"/>
      <c r="B281" s="1"/>
      <c r="C281" s="1"/>
      <c r="D281" s="3"/>
      <c r="E281" s="2"/>
      <c r="F281" s="15"/>
      <c r="G281" s="1"/>
      <c r="H281" s="1"/>
      <c r="I281" s="3"/>
      <c r="J281" s="1"/>
      <c r="K281" s="3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</row>
    <row r="282" spans="1:241" s="9" customFormat="1" ht="12">
      <c r="A282" s="1"/>
      <c r="B282" s="1"/>
      <c r="C282" s="1"/>
      <c r="D282" s="3"/>
      <c r="E282" s="2"/>
      <c r="F282" s="15"/>
      <c r="G282" s="1"/>
      <c r="H282" s="1"/>
      <c r="I282" s="3"/>
      <c r="J282" s="1"/>
      <c r="K282" s="3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</row>
    <row r="283" spans="1:241" s="9" customFormat="1" ht="12">
      <c r="A283" s="1"/>
      <c r="B283" s="1"/>
      <c r="C283" s="1"/>
      <c r="D283" s="3"/>
      <c r="E283" s="2"/>
      <c r="F283" s="15"/>
      <c r="G283" s="1"/>
      <c r="H283" s="1"/>
      <c r="I283" s="3"/>
      <c r="J283" s="1"/>
      <c r="K283" s="3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</row>
    <row r="284" spans="1:241" s="9" customFormat="1" ht="12">
      <c r="A284" s="1"/>
      <c r="B284" s="1"/>
      <c r="C284" s="1"/>
      <c r="D284" s="3"/>
      <c r="E284" s="2"/>
      <c r="F284" s="15"/>
      <c r="G284" s="1"/>
      <c r="H284" s="1"/>
      <c r="I284" s="3"/>
      <c r="J284" s="1"/>
      <c r="K284" s="3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</row>
    <row r="285" spans="1:241" s="9" customFormat="1" ht="12">
      <c r="A285" s="1"/>
      <c r="B285" s="1"/>
      <c r="C285" s="1"/>
      <c r="D285" s="3"/>
      <c r="E285" s="2"/>
      <c r="F285" s="15"/>
      <c r="G285" s="1"/>
      <c r="H285" s="1"/>
      <c r="I285" s="3"/>
      <c r="J285" s="1"/>
      <c r="K285" s="3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</row>
    <row r="286" spans="1:241" s="9" customFormat="1" ht="12">
      <c r="A286" s="1"/>
      <c r="B286" s="1"/>
      <c r="C286" s="1"/>
      <c r="D286" s="3"/>
      <c r="E286" s="2"/>
      <c r="F286" s="15"/>
      <c r="G286" s="1"/>
      <c r="H286" s="1"/>
      <c r="I286" s="3"/>
      <c r="J286" s="1"/>
      <c r="K286" s="3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</row>
    <row r="287" spans="1:241" s="9" customFormat="1" ht="12">
      <c r="A287" s="1"/>
      <c r="B287" s="1"/>
      <c r="C287" s="1"/>
      <c r="D287" s="3"/>
      <c r="E287" s="2"/>
      <c r="F287" s="15"/>
      <c r="G287" s="1"/>
      <c r="H287" s="1"/>
      <c r="I287" s="3"/>
      <c r="J287" s="1"/>
      <c r="K287" s="3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</row>
    <row r="288" spans="1:241" s="9" customFormat="1" ht="12">
      <c r="A288" s="1"/>
      <c r="B288" s="1"/>
      <c r="C288" s="1"/>
      <c r="D288" s="3"/>
      <c r="E288" s="2"/>
      <c r="F288" s="15"/>
      <c r="G288" s="1"/>
      <c r="H288" s="1"/>
      <c r="I288" s="3"/>
      <c r="J288" s="1"/>
      <c r="K288" s="3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</row>
    <row r="289" spans="1:241" s="9" customFormat="1" ht="12">
      <c r="A289" s="1"/>
      <c r="B289" s="1"/>
      <c r="C289" s="1"/>
      <c r="D289" s="3"/>
      <c r="E289" s="2"/>
      <c r="F289" s="15"/>
      <c r="G289" s="1"/>
      <c r="H289" s="1"/>
      <c r="I289" s="3"/>
      <c r="J289" s="1"/>
      <c r="K289" s="3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</row>
  </sheetData>
  <sheetProtection/>
  <mergeCells count="12">
    <mergeCell ref="A244:K244"/>
    <mergeCell ref="A245:K245"/>
    <mergeCell ref="C4:G4"/>
    <mergeCell ref="A1:A8"/>
    <mergeCell ref="C3:K3"/>
    <mergeCell ref="C5:K5"/>
    <mergeCell ref="C6:K6"/>
    <mergeCell ref="A250:K250"/>
    <mergeCell ref="A247:K247"/>
    <mergeCell ref="A248:K248"/>
    <mergeCell ref="A246:K246"/>
    <mergeCell ref="A249:K249"/>
  </mergeCells>
  <conditionalFormatting sqref="A14:K241">
    <cfRule type="expression" priority="1" dxfId="0" stopIfTrue="1">
      <formula>MOD(ROW(),2)=0</formula>
    </cfRule>
  </conditionalFormatting>
  <printOptions horizontalCentered="1"/>
  <pageMargins left="0.5" right="0.5" top="0.5" bottom="0.5" header="0.25" footer="0.25"/>
  <pageSetup fitToHeight="10" fitToWidth="1" horizontalDpi="600" verticalDpi="600" orientation="portrait" scale="82" r:id="rId2"/>
  <headerFooter alignWithMargins="0">
    <oddFooter>&amp;R&amp;"Goudy Old Style,Regular"Page &amp;P of &amp;N</oddFooter>
  </headerFooter>
  <rowBreaks count="1" manualBreakCount="1">
    <brk id="24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2011-09-02T19:11:53Z</cp:lastPrinted>
  <dcterms:created xsi:type="dcterms:W3CDTF">2003-01-16T20:34:14Z</dcterms:created>
  <dcterms:modified xsi:type="dcterms:W3CDTF">2011-09-21T15:34:42Z</dcterms:modified>
  <cp:category/>
  <cp:version/>
  <cp:contentType/>
  <cp:contentStatus/>
</cp:coreProperties>
</file>